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120" windowHeight="8190" tabRatio="857"/>
  </bookViews>
  <sheets>
    <sheet name="2017" sheetId="3" r:id="rId1"/>
  </sheets>
  <calcPr calcId="145621" iterate="1"/>
</workbook>
</file>

<file path=xl/calcChain.xml><?xml version="1.0" encoding="utf-8"?>
<calcChain xmlns="http://schemas.openxmlformats.org/spreadsheetml/2006/main">
  <c r="D35" i="3" l="1"/>
  <c r="D68" i="3"/>
  <c r="D10" i="3"/>
  <c r="D82" i="3"/>
  <c r="D39" i="3"/>
  <c r="D109" i="3"/>
  <c r="D93" i="3"/>
  <c r="D33" i="3"/>
  <c r="D54" i="3"/>
  <c r="D118" i="3"/>
  <c r="F17" i="3" l="1"/>
  <c r="F95" i="3"/>
  <c r="F91" i="3" s="1"/>
  <c r="D72" i="3"/>
  <c r="D91" i="3"/>
  <c r="F103" i="3" l="1"/>
  <c r="D103" i="3"/>
  <c r="F80" i="3"/>
  <c r="D80" i="3"/>
  <c r="D25" i="3"/>
  <c r="F66" i="3"/>
  <c r="D66" i="3"/>
  <c r="F72" i="3" l="1"/>
  <c r="D113" i="3" l="1"/>
  <c r="F36" i="3"/>
  <c r="D36" i="3"/>
  <c r="F61" i="3"/>
  <c r="D61" i="3"/>
  <c r="F22" i="3"/>
  <c r="F16" i="3" l="1"/>
  <c r="D16" i="3"/>
  <c r="F120" i="3" l="1"/>
  <c r="D120" i="3"/>
  <c r="D22" i="3" l="1"/>
  <c r="F76" i="3" l="1"/>
  <c r="D76" i="3"/>
  <c r="F68" i="3"/>
  <c r="F51" i="3" l="1"/>
  <c r="F10" i="3"/>
  <c r="F55" i="3"/>
  <c r="D55" i="3"/>
  <c r="F39" i="3"/>
  <c r="F113" i="3"/>
  <c r="F48" i="3"/>
  <c r="D48" i="3"/>
  <c r="D98" i="3"/>
  <c r="D124" i="3" l="1"/>
  <c r="F124" i="3"/>
  <c r="F128" i="3" l="1"/>
  <c r="D128" i="3"/>
  <c r="D51" i="3"/>
  <c r="F134" i="3"/>
  <c r="D134" i="3"/>
  <c r="D79" i="3" l="1"/>
  <c r="F98" i="3"/>
  <c r="F79" i="3" s="1"/>
  <c r="F64" i="3"/>
  <c r="D64" i="3"/>
  <c r="F59" i="3"/>
  <c r="D59" i="3"/>
  <c r="F53" i="3"/>
  <c r="D53" i="3"/>
  <c r="D46" i="3"/>
  <c r="F46" i="3"/>
  <c r="F44" i="3"/>
  <c r="D44" i="3"/>
  <c r="F32" i="3" l="1"/>
  <c r="D32" i="3"/>
  <c r="F29" i="3"/>
  <c r="D29" i="3"/>
  <c r="F27" i="3"/>
  <c r="D27" i="3"/>
  <c r="F25" i="3"/>
  <c r="F20" i="3"/>
  <c r="D20" i="3"/>
  <c r="D139" i="3" l="1"/>
  <c r="F139" i="3"/>
  <c r="D136" i="3"/>
  <c r="F136" i="3"/>
  <c r="F138" i="3"/>
  <c r="D138" i="3"/>
</calcChain>
</file>

<file path=xl/sharedStrings.xml><?xml version="1.0" encoding="utf-8"?>
<sst xmlns="http://schemas.openxmlformats.org/spreadsheetml/2006/main" count="357" uniqueCount="117">
  <si>
    <t>ЦСР</t>
  </si>
  <si>
    <t>ВР</t>
  </si>
  <si>
    <t xml:space="preserve">Сумма,  тыс.  рублей </t>
  </si>
  <si>
    <t>ВСЕГО</t>
  </si>
  <si>
    <t xml:space="preserve">всего </t>
  </si>
  <si>
    <t>120</t>
  </si>
  <si>
    <t>Расходы на выплаты персоналу государственных(муниципальных)органов</t>
  </si>
  <si>
    <t>240</t>
  </si>
  <si>
    <t>Иные закупки товаров,работ и услуг для обеспечения государственных(муниципальных) нужд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</si>
  <si>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</si>
  <si>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</si>
  <si>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730</t>
  </si>
  <si>
    <t>Обслуживание муниципального долга</t>
  </si>
  <si>
    <t>в том числе средства вышестоящих бюджетов</t>
  </si>
  <si>
    <t>540</t>
  </si>
  <si>
    <t>Иные межбюджетные трансферты</t>
  </si>
  <si>
    <t>Непрограммные направления расходов местного бюджета в области общегосударственных вопросов, национальной обороны, национальной безопасности и правоохранительной деятельности, а также в сфере средств массовой информации, обслуживания муниципального долга и межбюджетных трансфертов</t>
  </si>
  <si>
    <t>850</t>
  </si>
  <si>
    <t>Уплата налогов, сборов и иных платежей</t>
  </si>
  <si>
    <t>Непрограммные направления расходов местного бюджета в области национальной экономики</t>
  </si>
  <si>
    <t>Непрограммные направления расходов местного бюджета в сфере образования</t>
  </si>
  <si>
    <t>610</t>
  </si>
  <si>
    <t>Субсидии бюджетным учреждениям</t>
  </si>
  <si>
    <t>Непрограммные направления расходов местного бюджета в области культуры и кинематографии</t>
  </si>
  <si>
    <t>Непрограммные направления расходов местного бюджета в сфере физической культуры и спорта</t>
  </si>
  <si>
    <t>320</t>
  </si>
  <si>
    <t>Непрограммные направления расходов местного бюджета в сфере социальной политики</t>
  </si>
  <si>
    <t>Непрограммные направления расходов местного бюджета в сфере охраны окружающей среды</t>
  </si>
  <si>
    <t>Непрограммные направления расходов местного бюджета в сфере жилищно-коммунального хозяйства</t>
  </si>
  <si>
    <t xml:space="preserve">Наименование </t>
  </si>
  <si>
    <t>Непрограммные направления расходов местного бюджета</t>
  </si>
  <si>
    <t>830</t>
  </si>
  <si>
    <t>Исполнение судебных актов</t>
  </si>
  <si>
    <t>Специальные расходы</t>
  </si>
  <si>
    <t>880</t>
  </si>
  <si>
    <t>Непрограммные направления расходов местного бюджета в сфере здравоохранения</t>
  </si>
  <si>
    <t>450</t>
  </si>
  <si>
    <t>Бюджетные инвестиции иным юридическим лицам</t>
  </si>
  <si>
    <t>410</t>
  </si>
  <si>
    <t>Бюджетные инвестиции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</si>
  <si>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</si>
  <si>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</si>
  <si>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</si>
  <si>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</si>
  <si>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</si>
  <si>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</si>
  <si>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</si>
  <si>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08 0 00 00000</t>
  </si>
  <si>
    <t>09 0 00 00000</t>
  </si>
  <si>
    <t>10 0 00 00000</t>
  </si>
  <si>
    <t>11 0 00 00000</t>
  </si>
  <si>
    <t>12 0 00 00000</t>
  </si>
  <si>
    <t>13 0 00 00000</t>
  </si>
  <si>
    <t>14 0 00 00000</t>
  </si>
  <si>
    <t>15 0 00 00000</t>
  </si>
  <si>
    <t>16 0 00 00000</t>
  </si>
  <si>
    <t>17 0 00 00000</t>
  </si>
  <si>
    <t>19 0 00 00000</t>
  </si>
  <si>
    <t>30 0 00 00000</t>
  </si>
  <si>
    <t>90 0 00 00000</t>
  </si>
  <si>
    <t>90 1 00 00000</t>
  </si>
  <si>
    <t>90 2 00 00000</t>
  </si>
  <si>
    <t>90 3 00 00000</t>
  </si>
  <si>
    <t>90 4 00 00000</t>
  </si>
  <si>
    <t>90 5 00 00000</t>
  </si>
  <si>
    <t>90 6 00 00000</t>
  </si>
  <si>
    <t>90 7 00 00000</t>
  </si>
  <si>
    <t>90 8 00 00000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</si>
  <si>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</si>
  <si>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</si>
  <si>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18 0 00 00000</t>
  </si>
  <si>
    <t>35 0 00 00000</t>
  </si>
  <si>
    <t>70 0 00 00000</t>
  </si>
  <si>
    <t>Муниципальная программа «Улучшение условий и охраны труда в муниципальном районе Волжский Самарской области на 2019-2021 годы»</t>
  </si>
  <si>
    <t>90 9 00 00000</t>
  </si>
  <si>
    <t>Муниципальная программа "Формирование комфортной городской среды на 2018-2024 годы" на территории муниципального района Волжский Самарской области</t>
  </si>
  <si>
    <t>Муниципальная программа "Переселение граждан из аварийного жилищного фонда на территории муниципального района Волжский Самарской области до 2025 года"</t>
  </si>
  <si>
    <t>44 0 00 00000</t>
  </si>
  <si>
    <t>Муниципальная программа муниципального района Волжский Самарской области "Развитие туризма на 2020-2022 годы"</t>
  </si>
  <si>
    <t>Муниципальная программа муниципального района Волжский Самарской области "Строительство, реконструкция и ремонт объектов образования на территории муниципального района Волжский Самарской области" на 2020-2022
 годы</t>
  </si>
  <si>
    <t>Муниципальная программа муниципального района Волжский Самарской области "Спорт - норма жизни" на 2020-2022 г.г. и на период до 2024 г."</t>
  </si>
  <si>
    <t>Муниципальная программа муниципального района Волжский Самарской области "Развитие культуры в Волжском районе" на 2020-2024 годы</t>
  </si>
  <si>
    <t>Муниципальная программа муниципального района Волжский Самарской области "Дети Волжского района" на 2020-2022 годы</t>
  </si>
  <si>
    <t>Муниципальная программа "Развитие малого и среднего предпринимательства в муниципальном районе Волжский Самарской области" на 2020-2024 годы</t>
  </si>
  <si>
    <t>Муниципальная программа «Комплексное развитие сельских территорий муниципального района Волжский Самарской области на 2020-2025 годы »</t>
  </si>
  <si>
    <t>Пособия, компенсации и иные социальные выплаты гражданам, кроме публичных нормативных обязательств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</si>
  <si>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района на 2021 год</t>
  </si>
  <si>
    <t>Муниципальная Программа муниципального района Волжский Самарской области "Доступная среда" на 2021-2023 годы</t>
  </si>
  <si>
    <t>Муниципальная программа "Комплексное развитие системы коммунальной инфраструктуры муниципального района Волжский Самарской области" на 2021-2025 годы</t>
  </si>
  <si>
    <t>Муниципальная программа "Развитие сельского хозяйства и регулирования рынков сельскохозяйственной продукции, сырья и продовольствия муниципального района Волжский Самарской области на 2021-2025 годы"</t>
  </si>
  <si>
    <t>Муниципальная программа "Стимулирование развития жилищного строительства на территории муниципального района Волжский Самарской области" на 2021-2023 годы</t>
  </si>
  <si>
    <t>Муниципальная программа муниципального района Волжский Самарской области "Обеспечение пожарной безопасности образовательных учреждений на территории муниципального района Волжский Самарской области" на 2021-2023 годы</t>
  </si>
  <si>
    <t>Муниципальная программа муниципального района Волжский Самарской области "Сохранение и популяризация музейного фонда и объектов культурного наследия, расположенных на территории муниципального района Волжский Самарской области" на 2021-2023 годы</t>
  </si>
  <si>
    <t>Муниципальная программа "Противодействие терроризму и экстремистской деятельности в муниципальном районе Волжский Самарской области на 2021-2025 годы"</t>
  </si>
  <si>
    <t xml:space="preserve">Муниципальная программа муниципального района Волжский Самарской области "Противодействие незаконному обороту наркотических средств, профилактика наркомании, лечение и реабилитация наркозависимой части населения муниципального района Волжский Самарской области на 2021-2025 годы" </t>
  </si>
  <si>
    <t>Муниципальная программа муниципального района Волжский Самарской области "Молодой семье-доступное жилье" на 2016-2022 годы</t>
  </si>
  <si>
    <t>Муниципальная программа "Профилактика правонарушений и обеспечение общественной безопасности в муниципальном районе Волжский Самарской области на 2021-2025 годы"</t>
  </si>
  <si>
    <t>Муниципальная программа муниципального района Волжский Самарской области "Молодежь Волжского района" на 2021-2023 годы</t>
  </si>
  <si>
    <t>Муниципальная программа "Социальная поддержка граждан" на 2021-2023 годы</t>
  </si>
  <si>
    <t>200</t>
  </si>
  <si>
    <t>300</t>
  </si>
  <si>
    <t>600</t>
  </si>
  <si>
    <t>100</t>
  </si>
  <si>
    <t>400</t>
  </si>
  <si>
    <t>800</t>
  </si>
  <si>
    <t>500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</si>
  <si>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</si>
  <si>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государственных(муниципальных) нужд</t>
  </si>
  <si>
    <t>Капитальные вложения в объекты недвижимого имущества государственно(муниципальной)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</si>
  <si>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</si>
  <si>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</si>
  <si>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</si>
  <si>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</si>
  <si>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Муниципальная программа "Безопасность дорожного движения в муниципальном районе Волжский Самарской области на 2021-2024 годы"</t>
  </si>
  <si>
    <t>6. Приложение 5 «Распределение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района на 2021 год» изложить в следующей редакции:</t>
  </si>
  <si>
    <t>Приложение  5</t>
  </si>
  <si>
    <t>к решению Собрания Представителей  Волжского района Самарской области от 21.09.2021  № 64/18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</si>
</sst>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0"/>
    <numFmt numFmtId="167" formatCode="0.000"/>
    <numFmt numFmtId="168" formatCode="000000"/>
  </numFmts>
  <fonts count="14" x14ac:knownFonts="1">
    <font>
      <sz val="12"/>
      <name val="Times New Roman Cyr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8"/>
      <name val="Times New Roman Cyr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Fill="1"/>
    <xf numFmtId="49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Border="1" applyAlignment="1" applyProtection="1">
      <alignment horizontal="right" vertical="top"/>
      <protection locked="0"/>
    </xf>
    <xf numFmtId="49" fontId="7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wrapText="1"/>
    </xf>
    <xf numFmtId="165" fontId="6" fillId="0" borderId="0" xfId="0" applyNumberFormat="1" applyFont="1" applyFill="1" applyBorder="1" applyAlignment="1" applyProtection="1">
      <alignment horizontal="right" vertical="top"/>
      <protection locked="0"/>
    </xf>
    <xf numFmtId="0" fontId="5" fillId="0" borderId="0" xfId="0" applyFont="1" applyFill="1"/>
    <xf numFmtId="165" fontId="5" fillId="0" borderId="0" xfId="0" applyNumberFormat="1" applyFont="1" applyFill="1" applyAlignment="1">
      <alignment horizontal="righ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10" fillId="0" borderId="0" xfId="0" applyFont="1" applyFill="1"/>
    <xf numFmtId="0" fontId="13" fillId="0" borderId="0" xfId="0" applyFont="1" applyFill="1"/>
    <xf numFmtId="0" fontId="10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/>
    </xf>
    <xf numFmtId="0" fontId="11" fillId="0" borderId="0" xfId="0" applyFont="1" applyFill="1" applyBorder="1" applyAlignment="1">
      <alignment wrapText="1"/>
    </xf>
    <xf numFmtId="165" fontId="10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6" fontId="4" fillId="0" borderId="0" xfId="0" applyNumberFormat="1" applyFont="1" applyFill="1" applyBorder="1" applyAlignment="1" applyProtection="1">
      <alignment horizontal="right" vertical="top"/>
      <protection locked="0"/>
    </xf>
    <xf numFmtId="166" fontId="6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Fill="1" applyBorder="1" applyAlignment="1" applyProtection="1">
      <alignment horizontal="right" vertical="top"/>
      <protection locked="0"/>
    </xf>
    <xf numFmtId="166" fontId="5" fillId="0" borderId="0" xfId="0" applyNumberFormat="1" applyFont="1" applyFill="1" applyAlignment="1">
      <alignment horizontal="right" vertical="top"/>
    </xf>
    <xf numFmtId="166" fontId="10" fillId="0" borderId="0" xfId="0" applyNumberFormat="1" applyFont="1" applyFill="1" applyAlignment="1">
      <alignment horizontal="right" vertical="top"/>
    </xf>
    <xf numFmtId="166" fontId="10" fillId="0" borderId="0" xfId="0" applyNumberFormat="1" applyFont="1" applyFill="1"/>
    <xf numFmtId="166" fontId="5" fillId="0" borderId="0" xfId="0" applyNumberFormat="1" applyFont="1" applyFill="1"/>
    <xf numFmtId="166" fontId="0" fillId="0" borderId="0" xfId="0" applyNumberFormat="1" applyFill="1"/>
    <xf numFmtId="0" fontId="2" fillId="0" borderId="0" xfId="0" applyFont="1" applyFill="1" applyAlignment="1">
      <alignment wrapText="1"/>
    </xf>
    <xf numFmtId="0" fontId="1" fillId="0" borderId="0" xfId="0" applyFont="1" applyFill="1"/>
    <xf numFmtId="166" fontId="8" fillId="0" borderId="0" xfId="0" applyNumberFormat="1" applyFont="1" applyFill="1" applyBorder="1" applyAlignment="1">
      <alignment horizontal="right" vertical="top"/>
    </xf>
    <xf numFmtId="166" fontId="9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166" fontId="6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center"/>
    </xf>
    <xf numFmtId="3" fontId="6" fillId="0" borderId="0" xfId="0" applyNumberFormat="1" applyFont="1" applyFill="1" applyAlignment="1"/>
    <xf numFmtId="166" fontId="6" fillId="0" borderId="0" xfId="0" applyNumberFormat="1" applyFont="1" applyFill="1" applyAlignment="1"/>
    <xf numFmtId="0" fontId="5" fillId="0" borderId="0" xfId="0" applyFont="1" applyFill="1" applyAlignment="1"/>
    <xf numFmtId="166" fontId="6" fillId="2" borderId="0" xfId="0" applyNumberFormat="1" applyFont="1" applyFill="1" applyBorder="1" applyAlignment="1" applyProtection="1">
      <alignment horizontal="right" vertical="top"/>
      <protection locked="0"/>
    </xf>
    <xf numFmtId="49" fontId="6" fillId="2" borderId="0" xfId="0" applyNumberFormat="1" applyFont="1" applyFill="1" applyBorder="1" applyAlignment="1">
      <alignment horizontal="center" vertical="top"/>
    </xf>
    <xf numFmtId="165" fontId="6" fillId="2" borderId="0" xfId="0" applyNumberFormat="1" applyFont="1" applyFill="1" applyBorder="1" applyAlignment="1" applyProtection="1">
      <alignment horizontal="right" vertical="top"/>
      <protection locked="0"/>
    </xf>
    <xf numFmtId="4" fontId="5" fillId="0" borderId="0" xfId="0" applyNumberFormat="1" applyFont="1" applyFill="1" applyAlignment="1">
      <alignment horizontal="center"/>
    </xf>
    <xf numFmtId="166" fontId="5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wrapText="1"/>
    </xf>
    <xf numFmtId="166" fontId="1" fillId="0" borderId="0" xfId="0" applyNumberFormat="1" applyFont="1" applyFill="1"/>
    <xf numFmtId="0" fontId="4" fillId="0" borderId="0" xfId="0" applyFont="1" applyFill="1" applyBorder="1" applyAlignment="1">
      <alignment wrapText="1"/>
    </xf>
    <xf numFmtId="166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wrapText="1"/>
    </xf>
    <xf numFmtId="0" fontId="7" fillId="0" borderId="0" xfId="0" applyNumberFormat="1" applyFont="1" applyFill="1" applyBorder="1" applyAlignment="1">
      <alignment horizontal="left" vertical="top" wrapText="1"/>
    </xf>
    <xf numFmtId="166" fontId="4" fillId="0" borderId="0" xfId="0" applyNumberFormat="1" applyFont="1" applyFill="1" applyBorder="1" applyAlignment="1">
      <alignment horizontal="right" vertical="top"/>
    </xf>
    <xf numFmtId="0" fontId="0" fillId="0" borderId="0" xfId="0" applyFont="1" applyFill="1"/>
    <xf numFmtId="166" fontId="0" fillId="0" borderId="0" xfId="0" applyNumberFormat="1" applyFont="1" applyFill="1"/>
    <xf numFmtId="49" fontId="4" fillId="2" borderId="0" xfId="0" applyNumberFormat="1" applyFont="1" applyFill="1" applyBorder="1" applyAlignment="1">
      <alignment horizontal="center" vertical="top"/>
    </xf>
    <xf numFmtId="166" fontId="4" fillId="2" borderId="0" xfId="0" applyNumberFormat="1" applyFont="1" applyFill="1" applyBorder="1" applyAlignment="1" applyProtection="1">
      <alignment horizontal="right" vertical="top"/>
      <protection locked="0"/>
    </xf>
    <xf numFmtId="165" fontId="4" fillId="2" borderId="0" xfId="0" applyNumberFormat="1" applyFont="1" applyFill="1" applyBorder="1" applyAlignment="1" applyProtection="1">
      <alignment horizontal="right" vertical="top"/>
      <protection locked="0"/>
    </xf>
    <xf numFmtId="167" fontId="1" fillId="0" borderId="0" xfId="0" applyNumberFormat="1" applyFont="1" applyFill="1"/>
    <xf numFmtId="0" fontId="8" fillId="0" borderId="0" xfId="0" applyNumberFormat="1" applyFont="1" applyFill="1" applyBorder="1" applyAlignment="1">
      <alignment horizontal="left" vertical="top" wrapText="1"/>
    </xf>
    <xf numFmtId="167" fontId="0" fillId="0" borderId="0" xfId="0" applyNumberFormat="1" applyFont="1" applyFill="1"/>
    <xf numFmtId="168" fontId="7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/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/>
    <xf numFmtId="0" fontId="9" fillId="0" borderId="7" xfId="0" applyFont="1" applyFill="1" applyBorder="1"/>
    <xf numFmtId="0" fontId="9" fillId="0" borderId="8" xfId="0" applyFont="1" applyFill="1" applyBorder="1"/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"/>
  <sheetViews>
    <sheetView tabSelected="1" zoomScale="80" zoomScaleNormal="80" workbookViewId="0">
      <selection activeCell="B3" sqref="B3:F3"/>
    </sheetView>
  </sheetViews>
  <sheetFormatPr defaultColWidth="9" defaultRowHeight="15.75" x14ac:dyDescent="0.25"/>
  <cols>
    <col min="1" max="1" width="55.625" style="1" customWidth="1"/>
    <col min="2" max="2" width="15.75" style="38" bestFit="1" customWidth="1"/>
    <col min="3" max="3" width="6.5" style="21" customWidth="1"/>
    <col min="4" max="4" width="16.125" style="1" customWidth="1"/>
    <col min="5" max="5" width="5.25" style="1" customWidth="1"/>
    <col min="6" max="6" width="16.625" style="30" customWidth="1"/>
    <col min="7" max="7" width="9" style="1"/>
    <col min="8" max="8" width="11.875" style="30" bestFit="1" customWidth="1"/>
    <col min="9" max="9" width="11.375" style="1" bestFit="1" customWidth="1"/>
    <col min="10" max="16384" width="9" style="1"/>
  </cols>
  <sheetData>
    <row r="1" spans="1:8" ht="63" customHeight="1" x14ac:dyDescent="0.3">
      <c r="A1" s="63" t="s">
        <v>114</v>
      </c>
      <c r="B1" s="63"/>
      <c r="C1" s="63"/>
      <c r="D1" s="63"/>
      <c r="E1" s="63"/>
      <c r="F1" s="63"/>
    </row>
    <row r="2" spans="1:8" ht="18.75" customHeight="1" x14ac:dyDescent="0.3">
      <c r="B2" s="41"/>
      <c r="C2" s="41" t="s">
        <v>115</v>
      </c>
      <c r="D2" s="39"/>
      <c r="E2" s="40"/>
      <c r="F2" s="29"/>
    </row>
    <row r="3" spans="1:8" ht="61.5" customHeight="1" x14ac:dyDescent="0.3">
      <c r="B3" s="64" t="s">
        <v>116</v>
      </c>
      <c r="C3" s="64"/>
      <c r="D3" s="64"/>
      <c r="E3" s="64"/>
      <c r="F3" s="64"/>
    </row>
    <row r="4" spans="1:8" ht="12" customHeight="1" x14ac:dyDescent="0.3">
      <c r="C4" s="39"/>
      <c r="D4" s="39"/>
      <c r="E4" s="40"/>
    </row>
    <row r="5" spans="1:8" ht="0.75" hidden="1" customHeight="1" x14ac:dyDescent="0.3">
      <c r="C5" s="39"/>
      <c r="D5" s="39"/>
      <c r="E5" s="40"/>
    </row>
    <row r="6" spans="1:8" s="31" customFormat="1" ht="62.25" customHeight="1" x14ac:dyDescent="0.2">
      <c r="A6" s="65" t="s">
        <v>86</v>
      </c>
      <c r="B6" s="65"/>
      <c r="C6" s="65"/>
      <c r="D6" s="65"/>
      <c r="E6" s="65"/>
      <c r="F6" s="65"/>
      <c r="H6" s="47"/>
    </row>
    <row r="7" spans="1:8" s="31" customFormat="1" ht="16.5" customHeight="1" x14ac:dyDescent="0.2">
      <c r="A7" s="68" t="s">
        <v>29</v>
      </c>
      <c r="B7" s="66" t="s">
        <v>0</v>
      </c>
      <c r="C7" s="73" t="s">
        <v>1</v>
      </c>
      <c r="D7" s="78" t="s">
        <v>2</v>
      </c>
      <c r="E7" s="79"/>
      <c r="F7" s="80"/>
      <c r="H7" s="47"/>
    </row>
    <row r="8" spans="1:8" s="31" customFormat="1" ht="12.75" customHeight="1" x14ac:dyDescent="0.2">
      <c r="A8" s="69"/>
      <c r="B8" s="71"/>
      <c r="C8" s="71"/>
      <c r="D8" s="66" t="s">
        <v>4</v>
      </c>
      <c r="E8" s="74" t="s">
        <v>13</v>
      </c>
      <c r="F8" s="75"/>
      <c r="H8" s="47"/>
    </row>
    <row r="9" spans="1:8" s="31" customFormat="1" ht="56.25" customHeight="1" x14ac:dyDescent="0.2">
      <c r="A9" s="70"/>
      <c r="B9" s="72"/>
      <c r="C9" s="72"/>
      <c r="D9" s="67"/>
      <c r="E9" s="76"/>
      <c r="F9" s="77"/>
      <c r="H9" s="47"/>
    </row>
    <row r="10" spans="1:8" ht="33" x14ac:dyDescent="0.25">
      <c r="A10" s="7" t="s">
        <v>98</v>
      </c>
      <c r="B10" s="3" t="s">
        <v>40</v>
      </c>
      <c r="C10" s="2"/>
      <c r="D10" s="23">
        <f>SUM(D11:D15)</f>
        <v>17052.644</v>
      </c>
      <c r="E10" s="23"/>
      <c r="F10" s="23">
        <f>SUM(F12:F15)</f>
        <v>0</v>
      </c>
    </row>
    <row r="11" spans="1:8" ht="66" x14ac:dyDescent="0.25">
      <c r="A11" s="12" t="s">
        <v>106</v>
      </c>
      <c r="B11" s="4" t="s">
        <v>40</v>
      </c>
      <c r="C11" s="4" t="s">
        <v>102</v>
      </c>
      <c r="D11" s="25">
        <v>4.2</v>
      </c>
      <c r="E11" s="23"/>
      <c r="F11" s="23"/>
    </row>
    <row r="12" spans="1:8" ht="33" x14ac:dyDescent="0.25">
      <c r="A12" s="8" t="s">
        <v>107</v>
      </c>
      <c r="B12" s="4" t="s">
        <v>40</v>
      </c>
      <c r="C12" s="4" t="s">
        <v>99</v>
      </c>
      <c r="D12" s="24">
        <v>200.8</v>
      </c>
      <c r="E12" s="9"/>
      <c r="F12" s="24"/>
    </row>
    <row r="13" spans="1:8" ht="18.75" x14ac:dyDescent="0.25">
      <c r="A13" s="13" t="s">
        <v>111</v>
      </c>
      <c r="B13" s="4" t="s">
        <v>40</v>
      </c>
      <c r="C13" s="4" t="s">
        <v>100</v>
      </c>
      <c r="D13" s="24">
        <v>16347.644</v>
      </c>
      <c r="E13" s="9"/>
      <c r="F13" s="24"/>
    </row>
    <row r="14" spans="1:8" ht="18.75" hidden="1" x14ac:dyDescent="0.25">
      <c r="A14" s="12" t="s">
        <v>22</v>
      </c>
      <c r="B14" s="4" t="s">
        <v>40</v>
      </c>
      <c r="C14" s="4" t="s">
        <v>21</v>
      </c>
      <c r="D14" s="33"/>
      <c r="E14" s="9"/>
      <c r="F14" s="25"/>
    </row>
    <row r="15" spans="1:8" ht="18.75" x14ac:dyDescent="0.25">
      <c r="A15" s="8" t="s">
        <v>110</v>
      </c>
      <c r="B15" s="4" t="s">
        <v>40</v>
      </c>
      <c r="C15" s="4" t="s">
        <v>104</v>
      </c>
      <c r="D15" s="33">
        <v>500</v>
      </c>
      <c r="E15" s="9"/>
      <c r="F15" s="25"/>
    </row>
    <row r="16" spans="1:8" s="32" customFormat="1" ht="49.5" x14ac:dyDescent="0.25">
      <c r="A16" s="18" t="s">
        <v>84</v>
      </c>
      <c r="B16" s="2" t="s">
        <v>41</v>
      </c>
      <c r="C16" s="2"/>
      <c r="D16" s="23">
        <f>D17+D18+D19</f>
        <v>18768.699000000001</v>
      </c>
      <c r="E16" s="6"/>
      <c r="F16" s="23">
        <f>F17+F18+F19</f>
        <v>2806.681</v>
      </c>
      <c r="H16" s="48"/>
    </row>
    <row r="17" spans="1:8" ht="18.75" x14ac:dyDescent="0.25">
      <c r="A17" s="13" t="s">
        <v>111</v>
      </c>
      <c r="B17" s="4" t="s">
        <v>41</v>
      </c>
      <c r="C17" s="4" t="s">
        <v>100</v>
      </c>
      <c r="D17" s="25">
        <v>2847.3980000000001</v>
      </c>
      <c r="E17" s="9"/>
      <c r="F17" s="25">
        <f>4099.42-1292.739</f>
        <v>2806.681</v>
      </c>
    </row>
    <row r="18" spans="1:8" ht="18.75" hidden="1" x14ac:dyDescent="0.25">
      <c r="A18" s="13" t="s">
        <v>39</v>
      </c>
      <c r="B18" s="4" t="s">
        <v>41</v>
      </c>
      <c r="C18" s="4" t="s">
        <v>38</v>
      </c>
      <c r="D18" s="25"/>
      <c r="E18" s="9"/>
      <c r="F18" s="25"/>
    </row>
    <row r="19" spans="1:8" ht="33" x14ac:dyDescent="0.25">
      <c r="A19" s="12" t="s">
        <v>109</v>
      </c>
      <c r="B19" s="4" t="s">
        <v>41</v>
      </c>
      <c r="C19" s="4" t="s">
        <v>101</v>
      </c>
      <c r="D19" s="25">
        <v>15921.300999999999</v>
      </c>
      <c r="E19" s="9"/>
      <c r="F19" s="25"/>
    </row>
    <row r="20" spans="1:8" s="32" customFormat="1" ht="49.5" x14ac:dyDescent="0.25">
      <c r="A20" s="7" t="s">
        <v>97</v>
      </c>
      <c r="B20" s="2" t="s">
        <v>42</v>
      </c>
      <c r="C20" s="2"/>
      <c r="D20" s="23">
        <f>D21</f>
        <v>4213.9799999999996</v>
      </c>
      <c r="E20" s="6"/>
      <c r="F20" s="23">
        <f>F21</f>
        <v>1016.9</v>
      </c>
      <c r="H20" s="48"/>
    </row>
    <row r="21" spans="1:8" ht="33" x14ac:dyDescent="0.25">
      <c r="A21" s="12" t="s">
        <v>109</v>
      </c>
      <c r="B21" s="4" t="s">
        <v>42</v>
      </c>
      <c r="C21" s="4" t="s">
        <v>101</v>
      </c>
      <c r="D21" s="25">
        <v>4213.9799999999996</v>
      </c>
      <c r="E21" s="9"/>
      <c r="F21" s="25">
        <v>1016.9</v>
      </c>
    </row>
    <row r="22" spans="1:8" s="32" customFormat="1" ht="93.75" x14ac:dyDescent="0.3">
      <c r="A22" s="49" t="s">
        <v>96</v>
      </c>
      <c r="B22" s="2" t="s">
        <v>43</v>
      </c>
      <c r="C22" s="2"/>
      <c r="D22" s="23">
        <f>D23+D24</f>
        <v>700</v>
      </c>
      <c r="E22" s="6"/>
      <c r="F22" s="23">
        <f>F23+F24</f>
        <v>0</v>
      </c>
      <c r="H22" s="48"/>
    </row>
    <row r="23" spans="1:8" ht="66" x14ac:dyDescent="0.25">
      <c r="A23" s="12" t="s">
        <v>106</v>
      </c>
      <c r="B23" s="4" t="s">
        <v>43</v>
      </c>
      <c r="C23" s="4" t="s">
        <v>102</v>
      </c>
      <c r="D23" s="25">
        <v>650</v>
      </c>
      <c r="E23" s="9"/>
      <c r="F23" s="25"/>
    </row>
    <row r="24" spans="1:8" ht="33" x14ac:dyDescent="0.25">
      <c r="A24" s="8" t="s">
        <v>107</v>
      </c>
      <c r="B24" s="4" t="s">
        <v>43</v>
      </c>
      <c r="C24" s="4" t="s">
        <v>99</v>
      </c>
      <c r="D24" s="25">
        <v>50</v>
      </c>
      <c r="E24" s="9"/>
      <c r="F24" s="25"/>
    </row>
    <row r="25" spans="1:8" s="32" customFormat="1" ht="75" x14ac:dyDescent="0.3">
      <c r="A25" s="49" t="s">
        <v>83</v>
      </c>
      <c r="B25" s="2" t="s">
        <v>44</v>
      </c>
      <c r="C25" s="2"/>
      <c r="D25" s="23">
        <f>D26</f>
        <v>755</v>
      </c>
      <c r="E25" s="6"/>
      <c r="F25" s="23">
        <f>F26</f>
        <v>0</v>
      </c>
      <c r="H25" s="48"/>
    </row>
    <row r="26" spans="1:8" ht="33" x14ac:dyDescent="0.25">
      <c r="A26" s="12" t="s">
        <v>109</v>
      </c>
      <c r="B26" s="4" t="s">
        <v>44</v>
      </c>
      <c r="C26" s="4" t="s">
        <v>101</v>
      </c>
      <c r="D26" s="25">
        <v>755</v>
      </c>
      <c r="E26" s="9"/>
      <c r="F26" s="25"/>
    </row>
    <row r="27" spans="1:8" s="32" customFormat="1" ht="49.5" x14ac:dyDescent="0.25">
      <c r="A27" s="18" t="s">
        <v>95</v>
      </c>
      <c r="B27" s="2" t="s">
        <v>45</v>
      </c>
      <c r="C27" s="2"/>
      <c r="D27" s="23">
        <f>D28</f>
        <v>43975.792999999998</v>
      </c>
      <c r="E27" s="6"/>
      <c r="F27" s="23">
        <f>F28</f>
        <v>33458.478000000003</v>
      </c>
      <c r="H27" s="48"/>
    </row>
    <row r="28" spans="1:8" ht="18.75" x14ac:dyDescent="0.25">
      <c r="A28" s="13" t="s">
        <v>111</v>
      </c>
      <c r="B28" s="4" t="s">
        <v>45</v>
      </c>
      <c r="C28" s="4" t="s">
        <v>100</v>
      </c>
      <c r="D28" s="25">
        <v>43975.792999999998</v>
      </c>
      <c r="E28" s="9"/>
      <c r="F28" s="25">
        <v>33458.478000000003</v>
      </c>
    </row>
    <row r="29" spans="1:8" s="32" customFormat="1" ht="126" customHeight="1" x14ac:dyDescent="0.25">
      <c r="A29" s="62" t="s">
        <v>94</v>
      </c>
      <c r="B29" s="3" t="s">
        <v>46</v>
      </c>
      <c r="C29" s="2"/>
      <c r="D29" s="50">
        <f>D30+D31</f>
        <v>700</v>
      </c>
      <c r="E29" s="6"/>
      <c r="F29" s="50">
        <f>F30+F31</f>
        <v>0</v>
      </c>
      <c r="H29" s="48"/>
    </row>
    <row r="30" spans="1:8" ht="33" x14ac:dyDescent="0.25">
      <c r="A30" s="8" t="s">
        <v>107</v>
      </c>
      <c r="B30" s="5" t="s">
        <v>46</v>
      </c>
      <c r="C30" s="4" t="s">
        <v>99</v>
      </c>
      <c r="D30" s="33">
        <v>395</v>
      </c>
      <c r="E30" s="9"/>
      <c r="F30" s="33"/>
    </row>
    <row r="31" spans="1:8" ht="33" x14ac:dyDescent="0.25">
      <c r="A31" s="12" t="s">
        <v>109</v>
      </c>
      <c r="B31" s="5" t="s">
        <v>46</v>
      </c>
      <c r="C31" s="4" t="s">
        <v>101</v>
      </c>
      <c r="D31" s="33">
        <v>305</v>
      </c>
      <c r="E31" s="9"/>
      <c r="F31" s="33"/>
    </row>
    <row r="32" spans="1:8" s="32" customFormat="1" ht="56.25" x14ac:dyDescent="0.3">
      <c r="A32" s="49" t="s">
        <v>82</v>
      </c>
      <c r="B32" s="2" t="s">
        <v>47</v>
      </c>
      <c r="C32" s="2"/>
      <c r="D32" s="50">
        <f>D33+D34+D35</f>
        <v>378141.22200000001</v>
      </c>
      <c r="E32" s="6"/>
      <c r="F32" s="50">
        <f>F33+F34+F35</f>
        <v>6158.6409999999996</v>
      </c>
      <c r="H32" s="48"/>
    </row>
    <row r="33" spans="1:8" ht="33" x14ac:dyDescent="0.25">
      <c r="A33" s="8" t="s">
        <v>107</v>
      </c>
      <c r="B33" s="4" t="s">
        <v>47</v>
      </c>
      <c r="C33" s="4" t="s">
        <v>99</v>
      </c>
      <c r="D33" s="33">
        <f>6040+1041.7</f>
        <v>7081.7</v>
      </c>
      <c r="E33" s="9"/>
      <c r="F33" s="33">
        <v>5540</v>
      </c>
    </row>
    <row r="34" spans="1:8" ht="18.75" x14ac:dyDescent="0.25">
      <c r="A34" s="13" t="s">
        <v>111</v>
      </c>
      <c r="B34" s="4" t="s">
        <v>47</v>
      </c>
      <c r="C34" s="4" t="s">
        <v>100</v>
      </c>
      <c r="D34" s="33">
        <v>130</v>
      </c>
      <c r="E34" s="9"/>
      <c r="F34" s="33"/>
    </row>
    <row r="35" spans="1:8" ht="33" x14ac:dyDescent="0.25">
      <c r="A35" s="12" t="s">
        <v>109</v>
      </c>
      <c r="B35" s="4" t="s">
        <v>47</v>
      </c>
      <c r="C35" s="4" t="s">
        <v>101</v>
      </c>
      <c r="D35" s="33">
        <f>370659.522+270</f>
        <v>370929.522</v>
      </c>
      <c r="E35" s="9"/>
      <c r="F35" s="33">
        <v>618.64099999999996</v>
      </c>
    </row>
    <row r="36" spans="1:8" s="32" customFormat="1" ht="49.5" x14ac:dyDescent="0.25">
      <c r="A36" s="7" t="s">
        <v>81</v>
      </c>
      <c r="B36" s="3" t="s">
        <v>48</v>
      </c>
      <c r="C36" s="2"/>
      <c r="D36" s="50">
        <f>D38+D37</f>
        <v>58343.078999999998</v>
      </c>
      <c r="E36" s="6"/>
      <c r="F36" s="50">
        <f>F38+F37</f>
        <v>252.56399999999999</v>
      </c>
      <c r="H36" s="48"/>
    </row>
    <row r="37" spans="1:8" s="32" customFormat="1" ht="18.75" x14ac:dyDescent="0.25">
      <c r="A37" s="37" t="s">
        <v>112</v>
      </c>
      <c r="B37" s="5" t="s">
        <v>48</v>
      </c>
      <c r="C37" s="4" t="s">
        <v>105</v>
      </c>
      <c r="D37" s="33">
        <v>152.56399999999999</v>
      </c>
      <c r="E37" s="6"/>
      <c r="F37" s="33">
        <v>152.56399999999999</v>
      </c>
      <c r="H37" s="48"/>
    </row>
    <row r="38" spans="1:8" ht="33" x14ac:dyDescent="0.25">
      <c r="A38" s="12" t="s">
        <v>109</v>
      </c>
      <c r="B38" s="5" t="s">
        <v>48</v>
      </c>
      <c r="C38" s="4" t="s">
        <v>101</v>
      </c>
      <c r="D38" s="33">
        <v>58190.514999999999</v>
      </c>
      <c r="E38" s="9"/>
      <c r="F38" s="33">
        <v>100</v>
      </c>
    </row>
    <row r="39" spans="1:8" s="32" customFormat="1" ht="49.5" x14ac:dyDescent="0.25">
      <c r="A39" s="7" t="s">
        <v>80</v>
      </c>
      <c r="B39" s="3" t="s">
        <v>49</v>
      </c>
      <c r="C39" s="2"/>
      <c r="D39" s="27">
        <f>D41+D43+D42+D40</f>
        <v>62772.849000000002</v>
      </c>
      <c r="E39" s="6"/>
      <c r="F39" s="27">
        <f>F41+F43+F42</f>
        <v>54798.97</v>
      </c>
      <c r="H39" s="48"/>
    </row>
    <row r="40" spans="1:8" s="32" customFormat="1" ht="96" customHeight="1" x14ac:dyDescent="0.25">
      <c r="A40" s="12" t="s">
        <v>106</v>
      </c>
      <c r="B40" s="5" t="s">
        <v>49</v>
      </c>
      <c r="C40" s="4" t="s">
        <v>102</v>
      </c>
      <c r="D40" s="26">
        <v>645</v>
      </c>
      <c r="E40" s="6"/>
      <c r="F40" s="27"/>
      <c r="H40" s="48"/>
    </row>
    <row r="41" spans="1:8" ht="33" x14ac:dyDescent="0.25">
      <c r="A41" s="8" t="s">
        <v>107</v>
      </c>
      <c r="B41" s="5" t="s">
        <v>49</v>
      </c>
      <c r="C41" s="4" t="s">
        <v>99</v>
      </c>
      <c r="D41" s="26">
        <v>3978.415</v>
      </c>
      <c r="E41" s="9"/>
      <c r="F41" s="33"/>
    </row>
    <row r="42" spans="1:8" ht="49.5" x14ac:dyDescent="0.25">
      <c r="A42" s="60" t="s">
        <v>108</v>
      </c>
      <c r="B42" s="5" t="s">
        <v>49</v>
      </c>
      <c r="C42" s="4" t="s">
        <v>103</v>
      </c>
      <c r="D42" s="26">
        <v>57698.434000000001</v>
      </c>
      <c r="E42" s="9"/>
      <c r="F42" s="33">
        <v>54798.97</v>
      </c>
    </row>
    <row r="43" spans="1:8" ht="33" x14ac:dyDescent="0.25">
      <c r="A43" s="12" t="s">
        <v>109</v>
      </c>
      <c r="B43" s="5" t="s">
        <v>49</v>
      </c>
      <c r="C43" s="4" t="s">
        <v>101</v>
      </c>
      <c r="D43" s="33">
        <v>451</v>
      </c>
      <c r="E43" s="9"/>
      <c r="F43" s="33"/>
    </row>
    <row r="44" spans="1:8" s="32" customFormat="1" ht="75" x14ac:dyDescent="0.3">
      <c r="A44" s="49" t="s">
        <v>113</v>
      </c>
      <c r="B44" s="3" t="s">
        <v>50</v>
      </c>
      <c r="C44" s="2"/>
      <c r="D44" s="23">
        <f>D45</f>
        <v>150</v>
      </c>
      <c r="E44" s="6"/>
      <c r="F44" s="23">
        <f>F45</f>
        <v>0</v>
      </c>
      <c r="H44" s="48"/>
    </row>
    <row r="45" spans="1:8" ht="33" x14ac:dyDescent="0.25">
      <c r="A45" s="12" t="s">
        <v>109</v>
      </c>
      <c r="B45" s="5" t="s">
        <v>50</v>
      </c>
      <c r="C45" s="4" t="s">
        <v>101</v>
      </c>
      <c r="D45" s="25">
        <v>150</v>
      </c>
      <c r="E45" s="9"/>
      <c r="F45" s="25"/>
    </row>
    <row r="46" spans="1:8" s="32" customFormat="1" ht="66" x14ac:dyDescent="0.25">
      <c r="A46" s="7" t="s">
        <v>93</v>
      </c>
      <c r="B46" s="3" t="s">
        <v>51</v>
      </c>
      <c r="C46" s="2"/>
      <c r="D46" s="23">
        <f>D47</f>
        <v>11671.609</v>
      </c>
      <c r="E46" s="6"/>
      <c r="F46" s="23">
        <f>F47</f>
        <v>595</v>
      </c>
      <c r="H46" s="48"/>
    </row>
    <row r="47" spans="1:8" ht="33" x14ac:dyDescent="0.25">
      <c r="A47" s="12" t="s">
        <v>109</v>
      </c>
      <c r="B47" s="5" t="s">
        <v>51</v>
      </c>
      <c r="C47" s="4" t="s">
        <v>101</v>
      </c>
      <c r="D47" s="42">
        <v>11671.609</v>
      </c>
      <c r="E47" s="9"/>
      <c r="F47" s="25">
        <v>595</v>
      </c>
    </row>
    <row r="48" spans="1:8" s="32" customFormat="1" ht="99" x14ac:dyDescent="0.25">
      <c r="A48" s="7" t="s">
        <v>79</v>
      </c>
      <c r="B48" s="2" t="s">
        <v>52</v>
      </c>
      <c r="C48" s="2"/>
      <c r="D48" s="23">
        <f>D50+D49</f>
        <v>592064.299</v>
      </c>
      <c r="E48" s="6"/>
      <c r="F48" s="23">
        <f>F50+F49</f>
        <v>535530.076</v>
      </c>
      <c r="H48" s="48"/>
    </row>
    <row r="49" spans="1:8" s="32" customFormat="1" ht="49.5" x14ac:dyDescent="0.25">
      <c r="A49" s="60" t="s">
        <v>108</v>
      </c>
      <c r="B49" s="43" t="s">
        <v>52</v>
      </c>
      <c r="C49" s="43" t="s">
        <v>103</v>
      </c>
      <c r="D49" s="25">
        <v>481303.13</v>
      </c>
      <c r="E49" s="6"/>
      <c r="F49" s="25">
        <v>455505.78700000001</v>
      </c>
      <c r="H49" s="48"/>
    </row>
    <row r="50" spans="1:8" ht="33" x14ac:dyDescent="0.25">
      <c r="A50" s="12" t="s">
        <v>109</v>
      </c>
      <c r="B50" s="43" t="s">
        <v>52</v>
      </c>
      <c r="C50" s="43" t="s">
        <v>101</v>
      </c>
      <c r="D50" s="25">
        <v>110761.16899999999</v>
      </c>
      <c r="E50" s="44"/>
      <c r="F50" s="25">
        <v>80024.289000000004</v>
      </c>
    </row>
    <row r="51" spans="1:8" s="32" customFormat="1" ht="99" x14ac:dyDescent="0.25">
      <c r="A51" s="7" t="s">
        <v>92</v>
      </c>
      <c r="B51" s="56" t="s">
        <v>53</v>
      </c>
      <c r="C51" s="56"/>
      <c r="D51" s="57">
        <f>D52</f>
        <v>374</v>
      </c>
      <c r="E51" s="58"/>
      <c r="F51" s="57">
        <f>F52</f>
        <v>0</v>
      </c>
      <c r="H51" s="48"/>
    </row>
    <row r="52" spans="1:8" ht="33" x14ac:dyDescent="0.25">
      <c r="A52" s="12" t="s">
        <v>109</v>
      </c>
      <c r="B52" s="43" t="s">
        <v>53</v>
      </c>
      <c r="C52" s="43" t="s">
        <v>101</v>
      </c>
      <c r="D52" s="42">
        <v>374</v>
      </c>
      <c r="E52" s="44"/>
      <c r="F52" s="42"/>
    </row>
    <row r="53" spans="1:8" s="32" customFormat="1" ht="82.5" x14ac:dyDescent="0.25">
      <c r="A53" s="7" t="s">
        <v>91</v>
      </c>
      <c r="B53" s="2" t="s">
        <v>54</v>
      </c>
      <c r="C53" s="2"/>
      <c r="D53" s="23">
        <f>D54</f>
        <v>16835</v>
      </c>
      <c r="E53" s="6"/>
      <c r="F53" s="23">
        <f>F54</f>
        <v>0</v>
      </c>
      <c r="H53" s="48"/>
    </row>
    <row r="54" spans="1:8" ht="33" x14ac:dyDescent="0.25">
      <c r="A54" s="12" t="s">
        <v>109</v>
      </c>
      <c r="B54" s="4" t="s">
        <v>54</v>
      </c>
      <c r="C54" s="4" t="s">
        <v>101</v>
      </c>
      <c r="D54" s="25">
        <f>24986.09-8151.09</f>
        <v>16835</v>
      </c>
      <c r="E54" s="9"/>
      <c r="F54" s="25"/>
    </row>
    <row r="55" spans="1:8" s="32" customFormat="1" ht="69.75" customHeight="1" x14ac:dyDescent="0.25">
      <c r="A55" s="7" t="s">
        <v>90</v>
      </c>
      <c r="B55" s="2" t="s">
        <v>55</v>
      </c>
      <c r="C55" s="2"/>
      <c r="D55" s="23">
        <f>D56+D58+D57</f>
        <v>471307.19400000002</v>
      </c>
      <c r="E55" s="6"/>
      <c r="F55" s="23">
        <f>F56+F58+F57</f>
        <v>6367.9880000000003</v>
      </c>
      <c r="H55" s="48"/>
    </row>
    <row r="56" spans="1:8" ht="18.75" hidden="1" x14ac:dyDescent="0.25">
      <c r="A56" s="12" t="s">
        <v>39</v>
      </c>
      <c r="B56" s="4" t="s">
        <v>55</v>
      </c>
      <c r="C56" s="4" t="s">
        <v>38</v>
      </c>
      <c r="D56" s="25"/>
      <c r="E56" s="9"/>
      <c r="F56" s="25"/>
    </row>
    <row r="57" spans="1:8" ht="49.5" x14ac:dyDescent="0.25">
      <c r="A57" s="60" t="s">
        <v>108</v>
      </c>
      <c r="B57" s="4" t="s">
        <v>55</v>
      </c>
      <c r="C57" s="4" t="s">
        <v>103</v>
      </c>
      <c r="D57" s="25">
        <v>471307.19400000002</v>
      </c>
      <c r="E57" s="9"/>
      <c r="F57" s="25">
        <v>6367.9880000000003</v>
      </c>
    </row>
    <row r="58" spans="1:8" ht="18.75" hidden="1" x14ac:dyDescent="0.25">
      <c r="A58" s="12" t="s">
        <v>22</v>
      </c>
      <c r="B58" s="4" t="s">
        <v>55</v>
      </c>
      <c r="C58" s="4" t="s">
        <v>21</v>
      </c>
      <c r="D58" s="25"/>
      <c r="E58" s="9"/>
      <c r="F58" s="25"/>
    </row>
    <row r="59" spans="1:8" s="32" customFormat="1" ht="49.5" x14ac:dyDescent="0.25">
      <c r="A59" s="18" t="s">
        <v>78</v>
      </c>
      <c r="B59" s="3" t="s">
        <v>56</v>
      </c>
      <c r="C59" s="2"/>
      <c r="D59" s="27">
        <f>D60</f>
        <v>305</v>
      </c>
      <c r="E59" s="19"/>
      <c r="F59" s="27">
        <f>F60</f>
        <v>0</v>
      </c>
      <c r="H59" s="48"/>
    </row>
    <row r="60" spans="1:8" ht="33" x14ac:dyDescent="0.25">
      <c r="A60" s="12" t="s">
        <v>109</v>
      </c>
      <c r="B60" s="5" t="s">
        <v>56</v>
      </c>
      <c r="C60" s="4" t="s">
        <v>101</v>
      </c>
      <c r="D60" s="26">
        <v>305</v>
      </c>
      <c r="E60" s="11"/>
      <c r="F60" s="26"/>
    </row>
    <row r="61" spans="1:8" s="32" customFormat="1" ht="66" x14ac:dyDescent="0.25">
      <c r="A61" s="51" t="s">
        <v>75</v>
      </c>
      <c r="B61" s="3" t="s">
        <v>70</v>
      </c>
      <c r="C61" s="2"/>
      <c r="D61" s="23">
        <f>D63+D62</f>
        <v>75788.672999999995</v>
      </c>
      <c r="E61" s="6"/>
      <c r="F61" s="23">
        <f>F63+F62</f>
        <v>70188.672999999995</v>
      </c>
      <c r="H61" s="48"/>
    </row>
    <row r="62" spans="1:8" s="54" customFormat="1" ht="18.75" hidden="1" x14ac:dyDescent="0.25">
      <c r="A62" s="8" t="s">
        <v>15</v>
      </c>
      <c r="B62" s="5" t="s">
        <v>70</v>
      </c>
      <c r="C62" s="4" t="s">
        <v>14</v>
      </c>
      <c r="D62" s="25"/>
      <c r="E62" s="9"/>
      <c r="F62" s="25"/>
      <c r="H62" s="55"/>
    </row>
    <row r="63" spans="1:8" ht="33" x14ac:dyDescent="0.25">
      <c r="A63" s="12" t="s">
        <v>109</v>
      </c>
      <c r="B63" s="5" t="s">
        <v>70</v>
      </c>
      <c r="C63" s="4" t="s">
        <v>101</v>
      </c>
      <c r="D63" s="25">
        <v>75788.672999999995</v>
      </c>
      <c r="E63" s="9"/>
      <c r="F63" s="25">
        <v>70188.672999999995</v>
      </c>
    </row>
    <row r="64" spans="1:8" s="32" customFormat="1" ht="82.5" x14ac:dyDescent="0.25">
      <c r="A64" s="51" t="s">
        <v>89</v>
      </c>
      <c r="B64" s="2" t="s">
        <v>57</v>
      </c>
      <c r="C64" s="2"/>
      <c r="D64" s="27">
        <f>D65</f>
        <v>500</v>
      </c>
      <c r="E64" s="19"/>
      <c r="F64" s="27">
        <f>F65</f>
        <v>0</v>
      </c>
      <c r="H64" s="48"/>
    </row>
    <row r="65" spans="1:8" ht="18.75" x14ac:dyDescent="0.25">
      <c r="A65" s="8" t="s">
        <v>110</v>
      </c>
      <c r="B65" s="4" t="s">
        <v>57</v>
      </c>
      <c r="C65" s="4" t="s">
        <v>104</v>
      </c>
      <c r="D65" s="26">
        <v>500</v>
      </c>
      <c r="E65" s="11"/>
      <c r="F65" s="26"/>
    </row>
    <row r="66" spans="1:8" s="32" customFormat="1" ht="66" x14ac:dyDescent="0.25">
      <c r="A66" s="51" t="s">
        <v>88</v>
      </c>
      <c r="B66" s="2" t="s">
        <v>58</v>
      </c>
      <c r="C66" s="2"/>
      <c r="D66" s="23">
        <f>D67</f>
        <v>164.13900000000001</v>
      </c>
      <c r="E66" s="6"/>
      <c r="F66" s="23">
        <f>F67</f>
        <v>0</v>
      </c>
      <c r="H66" s="48"/>
    </row>
    <row r="67" spans="1:8" ht="33" x14ac:dyDescent="0.25">
      <c r="A67" s="12" t="s">
        <v>109</v>
      </c>
      <c r="B67" s="43" t="s">
        <v>58</v>
      </c>
      <c r="C67" s="43" t="s">
        <v>101</v>
      </c>
      <c r="D67" s="25">
        <v>164.13900000000001</v>
      </c>
      <c r="E67" s="6"/>
      <c r="F67" s="25"/>
    </row>
    <row r="68" spans="1:8" ht="49.5" x14ac:dyDescent="0.25">
      <c r="A68" s="7" t="s">
        <v>87</v>
      </c>
      <c r="B68" s="2" t="s">
        <v>71</v>
      </c>
      <c r="C68" s="2"/>
      <c r="D68" s="27">
        <f>D70+D71+D69</f>
        <v>2790</v>
      </c>
      <c r="E68" s="19"/>
      <c r="F68" s="27">
        <f>F70+F71</f>
        <v>0</v>
      </c>
    </row>
    <row r="69" spans="1:8" ht="66" x14ac:dyDescent="0.25">
      <c r="A69" s="12" t="s">
        <v>106</v>
      </c>
      <c r="B69" s="4" t="s">
        <v>71</v>
      </c>
      <c r="C69" s="4" t="s">
        <v>102</v>
      </c>
      <c r="D69" s="26">
        <v>23.4</v>
      </c>
      <c r="E69" s="19"/>
      <c r="F69" s="27"/>
    </row>
    <row r="70" spans="1:8" s="32" customFormat="1" ht="33" x14ac:dyDescent="0.25">
      <c r="A70" s="8" t="s">
        <v>107</v>
      </c>
      <c r="B70" s="4" t="s">
        <v>71</v>
      </c>
      <c r="C70" s="4" t="s">
        <v>99</v>
      </c>
      <c r="D70" s="26">
        <v>131.6</v>
      </c>
      <c r="E70" s="11"/>
      <c r="F70" s="26"/>
      <c r="H70" s="48"/>
    </row>
    <row r="71" spans="1:8" s="32" customFormat="1" ht="33" x14ac:dyDescent="0.25">
      <c r="A71" s="12" t="s">
        <v>109</v>
      </c>
      <c r="B71" s="4" t="s">
        <v>71</v>
      </c>
      <c r="C71" s="4" t="s">
        <v>101</v>
      </c>
      <c r="D71" s="26">
        <v>2635</v>
      </c>
      <c r="E71" s="11"/>
      <c r="F71" s="26"/>
      <c r="H71" s="48"/>
    </row>
    <row r="72" spans="1:8" ht="66" x14ac:dyDescent="0.25">
      <c r="A72" s="7" t="s">
        <v>76</v>
      </c>
      <c r="B72" s="2" t="s">
        <v>77</v>
      </c>
      <c r="C72" s="2"/>
      <c r="D72" s="27">
        <f>D75+D74+D73</f>
        <v>426297.18300000002</v>
      </c>
      <c r="E72" s="19"/>
      <c r="F72" s="27">
        <f>F75+F74</f>
        <v>405317.89199999999</v>
      </c>
    </row>
    <row r="73" spans="1:8" ht="33" x14ac:dyDescent="0.25">
      <c r="A73" s="8" t="s">
        <v>107</v>
      </c>
      <c r="B73" s="4" t="s">
        <v>77</v>
      </c>
      <c r="C73" s="4" t="s">
        <v>99</v>
      </c>
      <c r="D73" s="26">
        <v>100</v>
      </c>
      <c r="E73" s="19"/>
      <c r="F73" s="27"/>
    </row>
    <row r="74" spans="1:8" s="32" customFormat="1" ht="18.75" hidden="1" x14ac:dyDescent="0.25">
      <c r="A74" s="13" t="s">
        <v>111</v>
      </c>
      <c r="B74" s="4" t="s">
        <v>77</v>
      </c>
      <c r="C74" s="4" t="s">
        <v>100</v>
      </c>
      <c r="D74" s="26"/>
      <c r="E74" s="19"/>
      <c r="F74" s="26"/>
      <c r="H74" s="48"/>
    </row>
    <row r="75" spans="1:8" ht="49.5" x14ac:dyDescent="0.25">
      <c r="A75" s="60" t="s">
        <v>108</v>
      </c>
      <c r="B75" s="4" t="s">
        <v>77</v>
      </c>
      <c r="C75" s="4" t="s">
        <v>103</v>
      </c>
      <c r="D75" s="26">
        <v>426197.18300000002</v>
      </c>
      <c r="E75" s="11"/>
      <c r="F75" s="26">
        <v>405317.89199999999</v>
      </c>
    </row>
    <row r="76" spans="1:8" ht="49.5" x14ac:dyDescent="0.25">
      <c r="A76" s="7" t="s">
        <v>73</v>
      </c>
      <c r="B76" s="2" t="s">
        <v>72</v>
      </c>
      <c r="C76" s="2"/>
      <c r="D76" s="27">
        <f>D77+D78</f>
        <v>213</v>
      </c>
      <c r="E76" s="19"/>
      <c r="F76" s="27">
        <f>F77+F78</f>
        <v>0</v>
      </c>
    </row>
    <row r="77" spans="1:8" s="32" customFormat="1" ht="33" x14ac:dyDescent="0.25">
      <c r="A77" s="8" t="s">
        <v>107</v>
      </c>
      <c r="B77" s="4" t="s">
        <v>72</v>
      </c>
      <c r="C77" s="4" t="s">
        <v>99</v>
      </c>
      <c r="D77" s="26">
        <v>56.08</v>
      </c>
      <c r="E77" s="11"/>
      <c r="F77" s="26"/>
      <c r="H77" s="48"/>
    </row>
    <row r="78" spans="1:8" s="32" customFormat="1" ht="33" x14ac:dyDescent="0.25">
      <c r="A78" s="12" t="s">
        <v>109</v>
      </c>
      <c r="B78" s="4" t="s">
        <v>72</v>
      </c>
      <c r="C78" s="4" t="s">
        <v>101</v>
      </c>
      <c r="D78" s="26">
        <v>156.91999999999999</v>
      </c>
      <c r="E78" s="11"/>
      <c r="F78" s="26"/>
      <c r="H78" s="48"/>
    </row>
    <row r="79" spans="1:8" ht="33" x14ac:dyDescent="0.25">
      <c r="A79" s="51" t="s">
        <v>30</v>
      </c>
      <c r="B79" s="2" t="s">
        <v>59</v>
      </c>
      <c r="C79" s="2"/>
      <c r="D79" s="27">
        <f>D80+D91+D98+D103+D113+D120+D124+D128+D134</f>
        <v>1097701.2519999999</v>
      </c>
      <c r="E79" s="19"/>
      <c r="F79" s="27">
        <f>F80+F91+F98+F103+F113+F120+F124+F128+F134</f>
        <v>87406.907000000007</v>
      </c>
    </row>
    <row r="80" spans="1:8" ht="115.5" x14ac:dyDescent="0.25">
      <c r="A80" s="52" t="s">
        <v>16</v>
      </c>
      <c r="B80" s="2" t="s">
        <v>60</v>
      </c>
      <c r="C80" s="2"/>
      <c r="D80" s="50">
        <f>D81+D82+D85+D86+D87+D88+D89+D90+D84+D83</f>
        <v>315843.07699999999</v>
      </c>
      <c r="E80" s="6"/>
      <c r="F80" s="50">
        <f>F81+F82+F85+F86+F87+F88+F89+F90+F84+F83</f>
        <v>6346.5210000000006</v>
      </c>
    </row>
    <row r="81" spans="1:8" ht="66" x14ac:dyDescent="0.25">
      <c r="A81" s="12" t="s">
        <v>106</v>
      </c>
      <c r="B81" s="4" t="s">
        <v>60</v>
      </c>
      <c r="C81" s="4" t="s">
        <v>102</v>
      </c>
      <c r="D81" s="24">
        <v>99822.642999999996</v>
      </c>
      <c r="E81" s="9"/>
      <c r="F81" s="33">
        <v>1179</v>
      </c>
    </row>
    <row r="82" spans="1:8" ht="33" x14ac:dyDescent="0.25">
      <c r="A82" s="8" t="s">
        <v>107</v>
      </c>
      <c r="B82" s="4" t="s">
        <v>60</v>
      </c>
      <c r="C82" s="4" t="s">
        <v>99</v>
      </c>
      <c r="D82" s="24">
        <f>1970+580+5027.576+1877.124+339.3</f>
        <v>9794</v>
      </c>
      <c r="E82" s="9"/>
      <c r="F82" s="33">
        <v>475.97399999999999</v>
      </c>
    </row>
    <row r="83" spans="1:8" ht="33" hidden="1" x14ac:dyDescent="0.25">
      <c r="A83" s="8" t="s">
        <v>85</v>
      </c>
      <c r="B83" s="4" t="s">
        <v>60</v>
      </c>
      <c r="C83" s="4" t="s">
        <v>25</v>
      </c>
      <c r="D83" s="24">
        <v>0</v>
      </c>
      <c r="E83" s="9"/>
      <c r="F83" s="33"/>
    </row>
    <row r="84" spans="1:8" ht="18.75" hidden="1" x14ac:dyDescent="0.25">
      <c r="A84" s="8" t="s">
        <v>37</v>
      </c>
      <c r="B84" s="4" t="s">
        <v>60</v>
      </c>
      <c r="C84" s="4" t="s">
        <v>36</v>
      </c>
      <c r="D84" s="24"/>
      <c r="E84" s="9"/>
      <c r="F84" s="33"/>
    </row>
    <row r="85" spans="1:8" ht="18.75" x14ac:dyDescent="0.25">
      <c r="A85" s="37" t="s">
        <v>112</v>
      </c>
      <c r="B85" s="4" t="s">
        <v>60</v>
      </c>
      <c r="C85" s="4" t="s">
        <v>105</v>
      </c>
      <c r="D85" s="36">
        <v>79131.328999999998</v>
      </c>
      <c r="E85" s="35"/>
      <c r="F85" s="26">
        <v>3033</v>
      </c>
    </row>
    <row r="86" spans="1:8" ht="18.75" hidden="1" x14ac:dyDescent="0.25">
      <c r="A86" s="37" t="s">
        <v>15</v>
      </c>
      <c r="B86" s="4" t="s">
        <v>60</v>
      </c>
      <c r="C86" s="4" t="s">
        <v>14</v>
      </c>
      <c r="D86" s="36">
        <v>0</v>
      </c>
      <c r="E86" s="9"/>
      <c r="F86" s="33"/>
    </row>
    <row r="87" spans="1:8" ht="33" x14ac:dyDescent="0.25">
      <c r="A87" s="12" t="s">
        <v>109</v>
      </c>
      <c r="B87" s="4" t="s">
        <v>60</v>
      </c>
      <c r="C87" s="4" t="s">
        <v>101</v>
      </c>
      <c r="D87" s="25">
        <v>119812.27499999999</v>
      </c>
      <c r="E87" s="9"/>
      <c r="F87" s="33">
        <v>1658.547</v>
      </c>
    </row>
    <row r="88" spans="1:8" ht="18.75" hidden="1" x14ac:dyDescent="0.25">
      <c r="A88" s="8" t="s">
        <v>12</v>
      </c>
      <c r="B88" s="4" t="s">
        <v>60</v>
      </c>
      <c r="C88" s="4" t="s">
        <v>11</v>
      </c>
      <c r="D88" s="42"/>
      <c r="E88" s="9"/>
      <c r="F88" s="33"/>
    </row>
    <row r="89" spans="1:8" ht="18.75" x14ac:dyDescent="0.25">
      <c r="A89" s="8" t="s">
        <v>110</v>
      </c>
      <c r="B89" s="4" t="s">
        <v>60</v>
      </c>
      <c r="C89" s="4" t="s">
        <v>104</v>
      </c>
      <c r="D89" s="25">
        <v>7282.83</v>
      </c>
      <c r="E89" s="9"/>
      <c r="F89" s="33"/>
    </row>
    <row r="90" spans="1:8" ht="18.75" hidden="1" x14ac:dyDescent="0.25">
      <c r="A90" s="8" t="s">
        <v>33</v>
      </c>
      <c r="B90" s="4" t="s">
        <v>60</v>
      </c>
      <c r="C90" s="4" t="s">
        <v>34</v>
      </c>
      <c r="D90" s="34"/>
      <c r="E90" s="9"/>
      <c r="F90" s="24"/>
    </row>
    <row r="91" spans="1:8" ht="33" x14ac:dyDescent="0.25">
      <c r="A91" s="7" t="s">
        <v>26</v>
      </c>
      <c r="B91" s="2" t="s">
        <v>61</v>
      </c>
      <c r="C91" s="2"/>
      <c r="D91" s="53">
        <f>D92+D93+D94+D95+D97</f>
        <v>64044.57</v>
      </c>
      <c r="E91" s="19"/>
      <c r="F91" s="53">
        <f>F92+F93+F94+F95+F97</f>
        <v>60940.091</v>
      </c>
    </row>
    <row r="92" spans="1:8" ht="84.75" customHeight="1" x14ac:dyDescent="0.25">
      <c r="A92" s="12" t="s">
        <v>106</v>
      </c>
      <c r="B92" s="4" t="s">
        <v>61</v>
      </c>
      <c r="C92" s="4" t="s">
        <v>102</v>
      </c>
      <c r="D92" s="26">
        <v>13825.262000000001</v>
      </c>
      <c r="E92" s="11"/>
      <c r="F92" s="26">
        <v>10743.782999999999</v>
      </c>
    </row>
    <row r="93" spans="1:8" ht="33" x14ac:dyDescent="0.25">
      <c r="A93" s="8" t="s">
        <v>107</v>
      </c>
      <c r="B93" s="4" t="s">
        <v>61</v>
      </c>
      <c r="C93" s="4" t="s">
        <v>99</v>
      </c>
      <c r="D93" s="26">
        <f>182.547+201.161</f>
        <v>383.70799999999997</v>
      </c>
      <c r="E93" s="11"/>
      <c r="F93" s="26">
        <v>383.70800000000003</v>
      </c>
    </row>
    <row r="94" spans="1:8" ht="18.75" x14ac:dyDescent="0.25">
      <c r="A94" s="13" t="s">
        <v>111</v>
      </c>
      <c r="B94" s="4" t="s">
        <v>61</v>
      </c>
      <c r="C94" s="4" t="s">
        <v>100</v>
      </c>
      <c r="D94" s="26">
        <v>7275</v>
      </c>
      <c r="E94" s="11"/>
      <c r="F94" s="26">
        <v>7252</v>
      </c>
    </row>
    <row r="95" spans="1:8" ht="49.5" x14ac:dyDescent="0.25">
      <c r="A95" s="60" t="s">
        <v>108</v>
      </c>
      <c r="B95" s="4" t="s">
        <v>61</v>
      </c>
      <c r="C95" s="4" t="s">
        <v>103</v>
      </c>
      <c r="D95" s="25">
        <v>42560.1</v>
      </c>
      <c r="E95" s="9"/>
      <c r="F95" s="25">
        <f>15605.37+26954.73</f>
        <v>42560.1</v>
      </c>
    </row>
    <row r="96" spans="1:8" s="32" customFormat="1" ht="18.75" hidden="1" x14ac:dyDescent="0.25">
      <c r="A96" s="8" t="s">
        <v>15</v>
      </c>
      <c r="B96" s="4" t="s">
        <v>61</v>
      </c>
      <c r="C96" s="4" t="s">
        <v>14</v>
      </c>
      <c r="D96" s="25"/>
      <c r="E96" s="9"/>
      <c r="F96" s="25"/>
      <c r="H96" s="48"/>
    </row>
    <row r="97" spans="1:9" ht="18.75" x14ac:dyDescent="0.25">
      <c r="A97" s="8" t="s">
        <v>110</v>
      </c>
      <c r="B97" s="4" t="s">
        <v>61</v>
      </c>
      <c r="C97" s="4" t="s">
        <v>104</v>
      </c>
      <c r="D97" s="26">
        <v>0.5</v>
      </c>
      <c r="E97" s="11"/>
      <c r="F97" s="26">
        <v>0.5</v>
      </c>
    </row>
    <row r="98" spans="1:9" ht="33" x14ac:dyDescent="0.25">
      <c r="A98" s="7" t="s">
        <v>24</v>
      </c>
      <c r="B98" s="3" t="s">
        <v>62</v>
      </c>
      <c r="C98" s="2"/>
      <c r="D98" s="27">
        <f>D99+D100+D102+D101</f>
        <v>53380.499000000003</v>
      </c>
      <c r="E98" s="19"/>
      <c r="F98" s="27">
        <f>F99</f>
        <v>0</v>
      </c>
    </row>
    <row r="99" spans="1:9" ht="84.75" customHeight="1" x14ac:dyDescent="0.25">
      <c r="A99" s="12" t="s">
        <v>106</v>
      </c>
      <c r="B99" s="5" t="s">
        <v>62</v>
      </c>
      <c r="C99" s="4" t="s">
        <v>102</v>
      </c>
      <c r="D99" s="26">
        <v>3909.886</v>
      </c>
      <c r="E99" s="11"/>
      <c r="F99" s="26"/>
    </row>
    <row r="100" spans="1:9" ht="33" x14ac:dyDescent="0.25">
      <c r="A100" s="8" t="s">
        <v>107</v>
      </c>
      <c r="B100" s="5" t="s">
        <v>62</v>
      </c>
      <c r="C100" s="4" t="s">
        <v>99</v>
      </c>
      <c r="D100" s="26">
        <v>207.2</v>
      </c>
      <c r="E100" s="11"/>
      <c r="F100" s="26"/>
    </row>
    <row r="101" spans="1:9" s="32" customFormat="1" ht="33" x14ac:dyDescent="0.25">
      <c r="A101" s="12" t="s">
        <v>109</v>
      </c>
      <c r="B101" s="5" t="s">
        <v>62</v>
      </c>
      <c r="C101" s="4" t="s">
        <v>101</v>
      </c>
      <c r="D101" s="26">
        <v>49263.413</v>
      </c>
      <c r="E101" s="11"/>
      <c r="F101" s="26"/>
      <c r="H101" s="48"/>
      <c r="I101" s="59"/>
    </row>
    <row r="102" spans="1:9" s="54" customFormat="1" ht="18.75" hidden="1" x14ac:dyDescent="0.25">
      <c r="A102" s="8" t="s">
        <v>18</v>
      </c>
      <c r="B102" s="5" t="s">
        <v>62</v>
      </c>
      <c r="C102" s="4" t="s">
        <v>17</v>
      </c>
      <c r="D102" s="26">
        <v>0</v>
      </c>
      <c r="E102" s="11"/>
      <c r="F102" s="26"/>
      <c r="H102" s="55"/>
      <c r="I102" s="61"/>
    </row>
    <row r="103" spans="1:9" ht="33" x14ac:dyDescent="0.25">
      <c r="A103" s="51" t="s">
        <v>19</v>
      </c>
      <c r="B103" s="2" t="s">
        <v>63</v>
      </c>
      <c r="C103" s="2"/>
      <c r="D103" s="23">
        <f>D105+D109+D110+D112+D107+D111+D104+D108+D106</f>
        <v>498878.51899999997</v>
      </c>
      <c r="E103" s="6"/>
      <c r="F103" s="23">
        <f>F105+F109+F110+F112+F107+F111+F104+F108+F106</f>
        <v>18797.320000000003</v>
      </c>
    </row>
    <row r="104" spans="1:9" ht="66" x14ac:dyDescent="0.25">
      <c r="A104" s="12" t="s">
        <v>106</v>
      </c>
      <c r="B104" s="4" t="s">
        <v>63</v>
      </c>
      <c r="C104" s="4" t="s">
        <v>102</v>
      </c>
      <c r="D104" s="25">
        <v>5997.5630000000001</v>
      </c>
      <c r="E104" s="9"/>
      <c r="F104" s="25">
        <v>4321.2520000000004</v>
      </c>
    </row>
    <row r="105" spans="1:9" ht="33" x14ac:dyDescent="0.25">
      <c r="A105" s="8" t="s">
        <v>107</v>
      </c>
      <c r="B105" s="4" t="s">
        <v>63</v>
      </c>
      <c r="C105" s="4" t="s">
        <v>99</v>
      </c>
      <c r="D105" s="26">
        <v>5452.8459999999995</v>
      </c>
      <c r="E105" s="11"/>
      <c r="F105" s="26">
        <v>5135.2719999999999</v>
      </c>
    </row>
    <row r="106" spans="1:9" ht="49.5" x14ac:dyDescent="0.25">
      <c r="A106" s="60" t="s">
        <v>108</v>
      </c>
      <c r="B106" s="4" t="s">
        <v>63</v>
      </c>
      <c r="C106" s="4" t="s">
        <v>103</v>
      </c>
      <c r="D106" s="26">
        <v>326276.19400000002</v>
      </c>
      <c r="E106" s="11"/>
      <c r="F106" s="26"/>
    </row>
    <row r="107" spans="1:9" ht="115.5" hidden="1" x14ac:dyDescent="0.25">
      <c r="A107" s="60" t="s">
        <v>69</v>
      </c>
      <c r="B107" s="4" t="s">
        <v>63</v>
      </c>
      <c r="C107" s="4" t="s">
        <v>68</v>
      </c>
      <c r="D107" s="26">
        <v>0</v>
      </c>
      <c r="E107" s="11"/>
      <c r="F107" s="26"/>
    </row>
    <row r="108" spans="1:9" ht="18.75" x14ac:dyDescent="0.25">
      <c r="A108" s="37" t="s">
        <v>112</v>
      </c>
      <c r="B108" s="4" t="s">
        <v>63</v>
      </c>
      <c r="C108" s="4" t="s">
        <v>105</v>
      </c>
      <c r="D108" s="26">
        <v>946</v>
      </c>
      <c r="E108" s="11"/>
      <c r="F108" s="26">
        <v>851.4</v>
      </c>
    </row>
    <row r="109" spans="1:9" ht="33" x14ac:dyDescent="0.25">
      <c r="A109" s="12" t="s">
        <v>109</v>
      </c>
      <c r="B109" s="4" t="s">
        <v>63</v>
      </c>
      <c r="C109" s="4" t="s">
        <v>101</v>
      </c>
      <c r="D109" s="25">
        <f>151606.231+110.289</f>
        <v>151716.51999999999</v>
      </c>
      <c r="E109" s="9"/>
      <c r="F109" s="25">
        <v>0</v>
      </c>
    </row>
    <row r="110" spans="1:9" ht="49.5" hidden="1" x14ac:dyDescent="0.25">
      <c r="A110" s="8" t="s">
        <v>10</v>
      </c>
      <c r="B110" s="4" t="s">
        <v>63</v>
      </c>
      <c r="C110" s="4" t="s">
        <v>9</v>
      </c>
      <c r="D110" s="25">
        <v>0</v>
      </c>
      <c r="E110" s="9"/>
      <c r="F110" s="25">
        <v>0</v>
      </c>
    </row>
    <row r="111" spans="1:9" s="32" customFormat="1" ht="18.75" hidden="1" x14ac:dyDescent="0.25">
      <c r="A111" s="8" t="s">
        <v>32</v>
      </c>
      <c r="B111" s="4" t="s">
        <v>63</v>
      </c>
      <c r="C111" s="4" t="s">
        <v>31</v>
      </c>
      <c r="D111" s="25"/>
      <c r="E111" s="9"/>
      <c r="F111" s="25"/>
      <c r="H111" s="48"/>
    </row>
    <row r="112" spans="1:9" s="54" customFormat="1" ht="18.75" x14ac:dyDescent="0.25">
      <c r="A112" s="8" t="s">
        <v>110</v>
      </c>
      <c r="B112" s="4" t="s">
        <v>63</v>
      </c>
      <c r="C112" s="4" t="s">
        <v>104</v>
      </c>
      <c r="D112" s="26">
        <v>8489.3960000000006</v>
      </c>
      <c r="E112" s="11"/>
      <c r="F112" s="26">
        <v>8489.3960000000006</v>
      </c>
      <c r="H112" s="55"/>
    </row>
    <row r="113" spans="1:8" s="54" customFormat="1" ht="33" x14ac:dyDescent="0.25">
      <c r="A113" s="51" t="s">
        <v>28</v>
      </c>
      <c r="B113" s="2" t="s">
        <v>64</v>
      </c>
      <c r="C113" s="2"/>
      <c r="D113" s="23">
        <f>D117+D116+D119+D118+D115+D114</f>
        <v>24110</v>
      </c>
      <c r="E113" s="6"/>
      <c r="F113" s="23">
        <f>F117+F116+F119+F118+F115</f>
        <v>0</v>
      </c>
      <c r="H113" s="55"/>
    </row>
    <row r="114" spans="1:8" s="54" customFormat="1" ht="33" x14ac:dyDescent="0.25">
      <c r="A114" s="8" t="s">
        <v>107</v>
      </c>
      <c r="B114" s="4" t="s">
        <v>64</v>
      </c>
      <c r="C114" s="4" t="s">
        <v>99</v>
      </c>
      <c r="D114" s="25">
        <v>420</v>
      </c>
      <c r="E114" s="9"/>
      <c r="F114" s="25"/>
      <c r="H114" s="55"/>
    </row>
    <row r="115" spans="1:8" ht="49.5" x14ac:dyDescent="0.25">
      <c r="A115" s="60" t="s">
        <v>108</v>
      </c>
      <c r="B115" s="4" t="s">
        <v>64</v>
      </c>
      <c r="C115" s="4" t="s">
        <v>103</v>
      </c>
      <c r="D115" s="25">
        <v>22600</v>
      </c>
      <c r="E115" s="9"/>
      <c r="F115" s="25"/>
    </row>
    <row r="116" spans="1:8" ht="115.5" hidden="1" x14ac:dyDescent="0.25">
      <c r="A116" s="60" t="s">
        <v>69</v>
      </c>
      <c r="B116" s="4" t="s">
        <v>64</v>
      </c>
      <c r="C116" s="4" t="s">
        <v>68</v>
      </c>
      <c r="D116" s="25">
        <v>0</v>
      </c>
      <c r="E116" s="9"/>
      <c r="F116" s="25"/>
    </row>
    <row r="117" spans="1:8" ht="18.75" hidden="1" x14ac:dyDescent="0.25">
      <c r="A117" s="37" t="s">
        <v>15</v>
      </c>
      <c r="B117" s="4" t="s">
        <v>64</v>
      </c>
      <c r="C117" s="4" t="s">
        <v>14</v>
      </c>
      <c r="D117" s="25">
        <v>0</v>
      </c>
      <c r="E117" s="9"/>
      <c r="F117" s="25">
        <v>0</v>
      </c>
    </row>
    <row r="118" spans="1:8" s="32" customFormat="1" ht="33" x14ac:dyDescent="0.25">
      <c r="A118" s="12" t="s">
        <v>109</v>
      </c>
      <c r="B118" s="4" t="s">
        <v>64</v>
      </c>
      <c r="C118" s="4" t="s">
        <v>101</v>
      </c>
      <c r="D118" s="25">
        <f>490+600</f>
        <v>1090</v>
      </c>
      <c r="E118" s="9"/>
      <c r="F118" s="25">
        <v>0</v>
      </c>
      <c r="H118" s="48"/>
    </row>
    <row r="119" spans="1:8" ht="18.75" hidden="1" x14ac:dyDescent="0.25">
      <c r="A119" s="8" t="s">
        <v>32</v>
      </c>
      <c r="B119" s="4" t="s">
        <v>64</v>
      </c>
      <c r="C119" s="4" t="s">
        <v>31</v>
      </c>
      <c r="D119" s="25"/>
      <c r="E119" s="9"/>
      <c r="F119" s="25"/>
    </row>
    <row r="120" spans="1:8" ht="33" x14ac:dyDescent="0.25">
      <c r="A120" s="7" t="s">
        <v>27</v>
      </c>
      <c r="B120" s="2" t="s">
        <v>65</v>
      </c>
      <c r="C120" s="2"/>
      <c r="D120" s="23">
        <f>D121+D122+D123</f>
        <v>2680.4270000000001</v>
      </c>
      <c r="E120" s="6"/>
      <c r="F120" s="23">
        <f>F121+F122+F123</f>
        <v>1322.9749999999999</v>
      </c>
    </row>
    <row r="121" spans="1:8" ht="66" x14ac:dyDescent="0.25">
      <c r="A121" s="12" t="s">
        <v>106</v>
      </c>
      <c r="B121" s="4" t="s">
        <v>65</v>
      </c>
      <c r="C121" s="4" t="s">
        <v>102</v>
      </c>
      <c r="D121" s="25">
        <v>2518.607</v>
      </c>
      <c r="E121" s="9"/>
      <c r="F121" s="25">
        <v>1161.155</v>
      </c>
    </row>
    <row r="122" spans="1:8" s="32" customFormat="1" ht="33" x14ac:dyDescent="0.25">
      <c r="A122" s="8" t="s">
        <v>107</v>
      </c>
      <c r="B122" s="4" t="s">
        <v>65</v>
      </c>
      <c r="C122" s="4" t="s">
        <v>99</v>
      </c>
      <c r="D122" s="25">
        <v>161.82</v>
      </c>
      <c r="E122" s="9"/>
      <c r="F122" s="25">
        <v>161.82</v>
      </c>
      <c r="H122" s="48"/>
    </row>
    <row r="123" spans="1:8" ht="18.75" hidden="1" x14ac:dyDescent="0.25">
      <c r="A123" s="12" t="s">
        <v>22</v>
      </c>
      <c r="B123" s="4" t="s">
        <v>65</v>
      </c>
      <c r="C123" s="4" t="s">
        <v>21</v>
      </c>
      <c r="D123" s="25">
        <v>0</v>
      </c>
      <c r="E123" s="9"/>
      <c r="F123" s="25">
        <v>0</v>
      </c>
    </row>
    <row r="124" spans="1:8" ht="33" x14ac:dyDescent="0.25">
      <c r="A124" s="7" t="s">
        <v>20</v>
      </c>
      <c r="B124" s="2" t="s">
        <v>66</v>
      </c>
      <c r="C124" s="2"/>
      <c r="D124" s="53">
        <f>D125+D126+D127</f>
        <v>94917.857999999993</v>
      </c>
      <c r="E124" s="6"/>
      <c r="F124" s="53">
        <f>F125+F126+F127</f>
        <v>0</v>
      </c>
    </row>
    <row r="125" spans="1:8" ht="33" hidden="1" x14ac:dyDescent="0.25">
      <c r="A125" s="8" t="s">
        <v>6</v>
      </c>
      <c r="B125" s="4" t="s">
        <v>66</v>
      </c>
      <c r="C125" s="4" t="s">
        <v>5</v>
      </c>
      <c r="D125" s="25">
        <v>0</v>
      </c>
      <c r="E125" s="9"/>
      <c r="F125" s="25"/>
    </row>
    <row r="126" spans="1:8" s="32" customFormat="1" ht="33" hidden="1" x14ac:dyDescent="0.25">
      <c r="A126" s="8" t="s">
        <v>8</v>
      </c>
      <c r="B126" s="4" t="s">
        <v>66</v>
      </c>
      <c r="C126" s="4" t="s">
        <v>7</v>
      </c>
      <c r="D126" s="25"/>
      <c r="E126" s="9"/>
      <c r="F126" s="25"/>
      <c r="H126" s="48"/>
    </row>
    <row r="127" spans="1:8" ht="33" x14ac:dyDescent="0.25">
      <c r="A127" s="12" t="s">
        <v>109</v>
      </c>
      <c r="B127" s="4" t="s">
        <v>66</v>
      </c>
      <c r="C127" s="4" t="s">
        <v>101</v>
      </c>
      <c r="D127" s="26">
        <v>94917.857999999993</v>
      </c>
      <c r="E127" s="11"/>
      <c r="F127" s="26"/>
    </row>
    <row r="128" spans="1:8" ht="33" x14ac:dyDescent="0.25">
      <c r="A128" s="7" t="s">
        <v>23</v>
      </c>
      <c r="B128" s="3" t="s">
        <v>67</v>
      </c>
      <c r="C128" s="2"/>
      <c r="D128" s="53">
        <f>D129+D130+D132+D133+D131</f>
        <v>43846.301999999996</v>
      </c>
      <c r="E128" s="6"/>
      <c r="F128" s="53">
        <f>F129+F130+F132+F133+F131</f>
        <v>0</v>
      </c>
    </row>
    <row r="129" spans="1:8" ht="66" x14ac:dyDescent="0.25">
      <c r="A129" s="12" t="s">
        <v>106</v>
      </c>
      <c r="B129" s="5" t="s">
        <v>67</v>
      </c>
      <c r="C129" s="4" t="s">
        <v>102</v>
      </c>
      <c r="D129" s="25">
        <v>5271.7709999999997</v>
      </c>
      <c r="E129" s="9"/>
      <c r="F129" s="25"/>
    </row>
    <row r="130" spans="1:8" ht="33" x14ac:dyDescent="0.25">
      <c r="A130" s="8" t="s">
        <v>107</v>
      </c>
      <c r="B130" s="5" t="s">
        <v>67</v>
      </c>
      <c r="C130" s="4" t="s">
        <v>99</v>
      </c>
      <c r="D130" s="25">
        <v>186.64699999999999</v>
      </c>
      <c r="E130" s="9"/>
      <c r="F130" s="25"/>
    </row>
    <row r="131" spans="1:8" ht="18.75" hidden="1" x14ac:dyDescent="0.25">
      <c r="A131" s="8" t="s">
        <v>15</v>
      </c>
      <c r="B131" s="5" t="s">
        <v>67</v>
      </c>
      <c r="C131" s="4" t="s">
        <v>14</v>
      </c>
      <c r="D131" s="25"/>
      <c r="E131" s="9"/>
      <c r="F131" s="25"/>
    </row>
    <row r="132" spans="1:8" s="32" customFormat="1" ht="33" x14ac:dyDescent="0.25">
      <c r="A132" s="12" t="s">
        <v>109</v>
      </c>
      <c r="B132" s="5" t="s">
        <v>67</v>
      </c>
      <c r="C132" s="4" t="s">
        <v>101</v>
      </c>
      <c r="D132" s="25">
        <v>38386.684000000001</v>
      </c>
      <c r="E132" s="9"/>
      <c r="F132" s="25"/>
      <c r="H132" s="48"/>
    </row>
    <row r="133" spans="1:8" ht="18.75" x14ac:dyDescent="0.25">
      <c r="A133" s="8" t="s">
        <v>110</v>
      </c>
      <c r="B133" s="5" t="s">
        <v>67</v>
      </c>
      <c r="C133" s="4" t="s">
        <v>104</v>
      </c>
      <c r="D133" s="25">
        <v>1.2</v>
      </c>
      <c r="E133" s="9"/>
      <c r="F133" s="24"/>
    </row>
    <row r="134" spans="1:8" s="32" customFormat="1" ht="33" hidden="1" x14ac:dyDescent="0.25">
      <c r="A134" s="51" t="s">
        <v>35</v>
      </c>
      <c r="B134" s="3" t="s">
        <v>74</v>
      </c>
      <c r="C134" s="2"/>
      <c r="D134" s="23">
        <f>D135</f>
        <v>0</v>
      </c>
      <c r="E134" s="6"/>
      <c r="F134" s="53">
        <f>F135</f>
        <v>0</v>
      </c>
      <c r="H134" s="48"/>
    </row>
    <row r="135" spans="1:8" ht="115.5" hidden="1" x14ac:dyDescent="0.25">
      <c r="A135" s="60" t="s">
        <v>69</v>
      </c>
      <c r="B135" s="5" t="s">
        <v>74</v>
      </c>
      <c r="C135" s="4" t="s">
        <v>68</v>
      </c>
      <c r="D135" s="25">
        <v>0</v>
      </c>
      <c r="E135" s="9"/>
      <c r="F135" s="24"/>
    </row>
    <row r="136" spans="1:8" ht="18.75" hidden="1" x14ac:dyDescent="0.3">
      <c r="A136" s="15" t="s">
        <v>3</v>
      </c>
      <c r="B136" s="16"/>
      <c r="C136" s="17"/>
      <c r="D136" s="28" t="e">
        <f>D10+D16+D20+D22+D25+D27+D29+D32+D36+D39+D44+D46+D48+D53+D59+D61+D64+D79+#REF!+D51+D55+D68+D76+D72</f>
        <v>#REF!</v>
      </c>
      <c r="E136" s="14"/>
      <c r="F136" s="28" t="e">
        <f>F10+F16+F20+F22+F25+F27+F29+F32+F36+F39+F44+F46+F48+F53+F59+F61+F64+F79+#REF!+F51+F55+F68+F76+F72</f>
        <v>#REF!</v>
      </c>
    </row>
    <row r="137" spans="1:8" ht="18.75" hidden="1" x14ac:dyDescent="0.3">
      <c r="A137" s="10"/>
      <c r="B137" s="20"/>
      <c r="C137" s="22"/>
      <c r="D137" s="10"/>
      <c r="E137" s="10"/>
      <c r="F137" s="29"/>
    </row>
    <row r="138" spans="1:8" ht="18" hidden="1" customHeight="1" x14ac:dyDescent="0.3">
      <c r="A138" s="10"/>
      <c r="B138" s="20"/>
      <c r="C138" s="45"/>
      <c r="D138" s="46" t="e">
        <f>#REF!+D14+D15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E138" s="46"/>
      <c r="F138" s="46" t="e">
        <f>#REF!+F14+F15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</row>
    <row r="139" spans="1:8" ht="18.75" x14ac:dyDescent="0.3">
      <c r="A139" s="14" t="s">
        <v>3</v>
      </c>
      <c r="B139" s="20"/>
      <c r="C139" s="22"/>
      <c r="D139" s="28">
        <f>D10+D16+D20+D22+D27+D25+D29+D32+D39+D44+D46+D48+D51+D53+D59+D55+D61+D64+D66+D68+D72+D76+D79+D36</f>
        <v>3281584.6150000002</v>
      </c>
      <c r="E139" s="28"/>
      <c r="F139" s="28">
        <f>F10+F16+F20+F22+F27+F25+F29+F32+F39+F44+F46+F48+F51+F53+F59+F55+F61+F64+F66+F68+F72+F76+F79+F36</f>
        <v>1203898.7700000003</v>
      </c>
    </row>
    <row r="140" spans="1:8" ht="18.75" x14ac:dyDescent="0.3">
      <c r="A140" s="10"/>
      <c r="B140" s="20"/>
      <c r="C140" s="22"/>
      <c r="D140" s="29"/>
      <c r="E140" s="29"/>
      <c r="F140" s="29"/>
    </row>
    <row r="141" spans="1:8" ht="18.75" x14ac:dyDescent="0.3">
      <c r="A141" s="10"/>
      <c r="B141" s="20"/>
      <c r="C141" s="22"/>
      <c r="D141" s="29"/>
      <c r="E141" s="10"/>
      <c r="F141" s="29"/>
    </row>
    <row r="142" spans="1:8" ht="18.75" x14ac:dyDescent="0.3">
      <c r="A142" s="10"/>
      <c r="B142" s="20"/>
      <c r="C142" s="22"/>
      <c r="D142" s="10"/>
      <c r="E142" s="10"/>
      <c r="F142" s="29"/>
    </row>
    <row r="143" spans="1:8" ht="18.75" x14ac:dyDescent="0.3">
      <c r="A143" s="10"/>
      <c r="B143" s="20"/>
      <c r="C143" s="22"/>
      <c r="D143" s="29"/>
      <c r="E143" s="10"/>
      <c r="F143" s="29"/>
    </row>
    <row r="144" spans="1:8" ht="18.75" x14ac:dyDescent="0.3">
      <c r="A144" s="10"/>
      <c r="B144" s="20"/>
      <c r="C144" s="22"/>
      <c r="D144" s="29"/>
      <c r="E144" s="10"/>
      <c r="F144" s="29"/>
    </row>
    <row r="145" spans="1:6" ht="18.75" x14ac:dyDescent="0.3">
      <c r="A145" s="10"/>
      <c r="B145" s="20"/>
      <c r="C145" s="22"/>
      <c r="D145" s="10"/>
      <c r="E145" s="10"/>
      <c r="F145" s="29"/>
    </row>
    <row r="146" spans="1:6" ht="18.75" x14ac:dyDescent="0.3">
      <c r="A146" s="10"/>
      <c r="B146" s="20"/>
      <c r="C146" s="22"/>
      <c r="D146" s="10"/>
      <c r="E146" s="10"/>
      <c r="F146" s="29"/>
    </row>
    <row r="147" spans="1:6" ht="18.75" x14ac:dyDescent="0.3">
      <c r="A147" s="10"/>
      <c r="B147" s="20"/>
      <c r="C147" s="22"/>
      <c r="D147" s="10"/>
      <c r="E147" s="10"/>
      <c r="F147" s="29"/>
    </row>
    <row r="148" spans="1:6" ht="18.75" x14ac:dyDescent="0.3">
      <c r="A148" s="10"/>
      <c r="B148" s="20"/>
      <c r="C148" s="22"/>
      <c r="D148" s="10"/>
      <c r="E148" s="10"/>
      <c r="F148" s="29"/>
    </row>
    <row r="149" spans="1:6" ht="18.75" x14ac:dyDescent="0.3">
      <c r="A149" s="10"/>
      <c r="B149" s="20"/>
      <c r="C149" s="22"/>
      <c r="D149" s="10"/>
      <c r="E149" s="10"/>
      <c r="F149" s="29"/>
    </row>
    <row r="150" spans="1:6" ht="18.75" x14ac:dyDescent="0.3">
      <c r="A150" s="10"/>
      <c r="B150" s="20"/>
      <c r="C150" s="22"/>
      <c r="D150" s="10"/>
      <c r="E150" s="10"/>
      <c r="F150" s="29"/>
    </row>
    <row r="151" spans="1:6" ht="18.75" x14ac:dyDescent="0.3">
      <c r="A151" s="10"/>
      <c r="B151" s="20"/>
      <c r="C151" s="22"/>
      <c r="D151" s="10"/>
      <c r="E151" s="10"/>
      <c r="F151" s="29"/>
    </row>
    <row r="152" spans="1:6" ht="18.75" x14ac:dyDescent="0.3">
      <c r="A152" s="10"/>
      <c r="B152" s="20"/>
      <c r="C152" s="22"/>
      <c r="D152" s="10"/>
      <c r="E152" s="10"/>
      <c r="F152" s="29"/>
    </row>
    <row r="153" spans="1:6" ht="18.75" x14ac:dyDescent="0.3">
      <c r="A153" s="10"/>
      <c r="B153" s="20"/>
      <c r="C153" s="22"/>
      <c r="D153" s="10"/>
      <c r="E153" s="10"/>
      <c r="F153" s="29"/>
    </row>
    <row r="154" spans="1:6" ht="18.75" x14ac:dyDescent="0.3">
      <c r="A154" s="10"/>
      <c r="B154" s="20"/>
      <c r="C154" s="22"/>
      <c r="D154" s="10"/>
      <c r="E154" s="10"/>
      <c r="F154" s="29"/>
    </row>
    <row r="155" spans="1:6" ht="18.75" x14ac:dyDescent="0.3">
      <c r="A155" s="10"/>
      <c r="B155" s="20"/>
      <c r="C155" s="22"/>
      <c r="D155" s="10"/>
      <c r="E155" s="10"/>
      <c r="F155" s="29"/>
    </row>
    <row r="156" spans="1:6" ht="18.75" x14ac:dyDescent="0.3">
      <c r="A156" s="10"/>
      <c r="B156" s="20"/>
      <c r="C156" s="22"/>
      <c r="D156" s="10"/>
      <c r="E156" s="10"/>
      <c r="F156" s="29"/>
    </row>
    <row r="157" spans="1:6" ht="18.75" x14ac:dyDescent="0.3">
      <c r="A157" s="10"/>
      <c r="B157" s="20"/>
      <c r="C157" s="22"/>
      <c r="D157" s="10"/>
      <c r="E157" s="10"/>
      <c r="F157" s="29"/>
    </row>
    <row r="158" spans="1:6" ht="18.75" x14ac:dyDescent="0.3">
      <c r="A158" s="10"/>
      <c r="B158" s="20"/>
      <c r="C158" s="22"/>
      <c r="D158" s="10"/>
      <c r="E158" s="10"/>
      <c r="F158" s="29"/>
    </row>
    <row r="159" spans="1:6" ht="18.75" x14ac:dyDescent="0.3">
      <c r="A159" s="10"/>
      <c r="B159" s="20"/>
      <c r="C159" s="22"/>
      <c r="D159" s="10"/>
      <c r="E159" s="10"/>
      <c r="F159" s="29"/>
    </row>
    <row r="160" spans="1:6" ht="18.75" x14ac:dyDescent="0.3">
      <c r="A160" s="10"/>
      <c r="B160" s="20"/>
      <c r="C160" s="22"/>
      <c r="D160" s="10"/>
      <c r="E160" s="10"/>
      <c r="F160" s="29"/>
    </row>
    <row r="161" spans="1:6" ht="18.75" x14ac:dyDescent="0.3">
      <c r="A161" s="10"/>
      <c r="B161" s="20"/>
      <c r="C161" s="22"/>
      <c r="D161" s="10"/>
      <c r="E161" s="10"/>
      <c r="F161" s="29"/>
    </row>
    <row r="162" spans="1:6" ht="18.75" x14ac:dyDescent="0.3">
      <c r="A162" s="10"/>
      <c r="B162" s="20"/>
      <c r="C162" s="22"/>
      <c r="D162" s="10"/>
      <c r="E162" s="10"/>
      <c r="F162" s="29"/>
    </row>
    <row r="163" spans="1:6" ht="18.75" x14ac:dyDescent="0.3">
      <c r="A163" s="10"/>
      <c r="B163" s="20"/>
      <c r="C163" s="22"/>
      <c r="D163" s="10"/>
      <c r="E163" s="10"/>
      <c r="F163" s="29"/>
    </row>
    <row r="164" spans="1:6" ht="18.75" x14ac:dyDescent="0.3">
      <c r="A164" s="10"/>
      <c r="B164" s="20"/>
      <c r="C164" s="22"/>
      <c r="D164" s="10"/>
      <c r="E164" s="10"/>
      <c r="F164" s="29"/>
    </row>
    <row r="165" spans="1:6" ht="18.75" x14ac:dyDescent="0.3">
      <c r="A165" s="10"/>
      <c r="B165" s="20"/>
      <c r="C165" s="22"/>
      <c r="D165" s="10"/>
      <c r="E165" s="10"/>
      <c r="F165" s="29"/>
    </row>
    <row r="166" spans="1:6" ht="18.75" x14ac:dyDescent="0.3">
      <c r="A166" s="10"/>
      <c r="B166" s="20"/>
      <c r="C166" s="22"/>
      <c r="D166" s="10"/>
      <c r="E166" s="10"/>
      <c r="F166" s="29"/>
    </row>
    <row r="167" spans="1:6" ht="18.75" x14ac:dyDescent="0.3">
      <c r="A167" s="10"/>
      <c r="B167" s="20"/>
      <c r="C167" s="22"/>
      <c r="D167" s="10"/>
      <c r="E167" s="10"/>
      <c r="F167" s="29"/>
    </row>
    <row r="168" spans="1:6" ht="18.75" x14ac:dyDescent="0.3">
      <c r="A168" s="10"/>
      <c r="B168" s="20"/>
      <c r="C168" s="22"/>
      <c r="D168" s="10"/>
      <c r="E168" s="10"/>
      <c r="F168" s="29"/>
    </row>
    <row r="169" spans="1:6" ht="18.75" x14ac:dyDescent="0.3">
      <c r="A169" s="10"/>
      <c r="B169" s="20"/>
      <c r="C169" s="22"/>
      <c r="D169" s="10"/>
      <c r="E169" s="10"/>
      <c r="F169" s="29"/>
    </row>
    <row r="170" spans="1:6" ht="18.75" x14ac:dyDescent="0.3">
      <c r="A170" s="10"/>
      <c r="B170" s="20"/>
      <c r="C170" s="22"/>
      <c r="D170" s="10"/>
      <c r="E170" s="10"/>
      <c r="F170" s="29"/>
    </row>
    <row r="171" spans="1:6" ht="18.75" x14ac:dyDescent="0.3">
      <c r="A171" s="10"/>
      <c r="B171" s="20"/>
      <c r="C171" s="22"/>
      <c r="D171" s="10"/>
      <c r="E171" s="10"/>
      <c r="F171" s="29"/>
    </row>
    <row r="172" spans="1:6" ht="18.75" x14ac:dyDescent="0.3">
      <c r="A172" s="10"/>
      <c r="B172" s="20"/>
      <c r="C172" s="22"/>
      <c r="D172" s="10"/>
      <c r="E172" s="10"/>
      <c r="F172" s="29"/>
    </row>
    <row r="173" spans="1:6" ht="18.75" x14ac:dyDescent="0.3">
      <c r="A173" s="10"/>
      <c r="B173" s="20"/>
      <c r="C173" s="22"/>
      <c r="D173" s="10"/>
      <c r="E173" s="10"/>
      <c r="F173" s="29"/>
    </row>
    <row r="174" spans="1:6" ht="18.75" x14ac:dyDescent="0.3">
      <c r="A174" s="10"/>
      <c r="B174" s="20"/>
      <c r="C174" s="22"/>
      <c r="D174" s="10"/>
      <c r="E174" s="10"/>
      <c r="F174" s="29"/>
    </row>
    <row r="175" spans="1:6" ht="18.75" x14ac:dyDescent="0.3">
      <c r="A175" s="10"/>
      <c r="B175" s="20"/>
      <c r="C175" s="22"/>
      <c r="D175" s="10"/>
      <c r="E175" s="10"/>
      <c r="F175" s="29"/>
    </row>
    <row r="176" spans="1:6" ht="18.75" x14ac:dyDescent="0.3">
      <c r="A176" s="10"/>
      <c r="B176" s="20"/>
      <c r="C176" s="22"/>
      <c r="D176" s="10"/>
      <c r="E176" s="10"/>
      <c r="F176" s="29"/>
    </row>
    <row r="177" spans="1:6" ht="18.75" x14ac:dyDescent="0.3">
      <c r="A177" s="10"/>
      <c r="B177" s="20"/>
      <c r="C177" s="22"/>
      <c r="D177" s="10"/>
      <c r="E177" s="10"/>
      <c r="F177" s="29"/>
    </row>
  </sheetData>
  <mergeCells count="9">
    <mergeCell ref="A1:F1"/>
    <mergeCell ref="B3:F3"/>
    <mergeCell ref="A6:F6"/>
    <mergeCell ref="D8:D9"/>
    <mergeCell ref="A7:A9"/>
    <mergeCell ref="B7:B9"/>
    <mergeCell ref="C7:C9"/>
    <mergeCell ref="E8:F9"/>
    <mergeCell ref="D7:F7"/>
  </mergeCells>
  <phoneticPr fontId="3" type="noConversion"/>
  <pageMargins left="0.39370078740157483" right="0.19685039370078741" top="0.51181102362204722" bottom="0.23622047244094491" header="0" footer="0.39370078740157483"/>
  <pageSetup paperSize="9" scale="75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А.В.</dc:creator>
  <cp:lastModifiedBy>Наталья Артемьева</cp:lastModifiedBy>
  <cp:revision>1</cp:revision>
  <cp:lastPrinted>2021-03-03T15:06:30Z</cp:lastPrinted>
  <dcterms:created xsi:type="dcterms:W3CDTF">2006-05-17T06:20:53Z</dcterms:created>
  <dcterms:modified xsi:type="dcterms:W3CDTF">2021-10-22T06:31:39Z</dcterms:modified>
</cp:coreProperties>
</file>