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23" firstSheet="1" activeTab="2"/>
  </bookViews>
  <sheets>
    <sheet name="Перечень мероприятий полный" sheetId="1" r:id="rId1"/>
    <sheet name="приложение 1 к постановлению" sheetId="2" r:id="rId2"/>
    <sheet name="экономическое обоснование" sheetId="3" r:id="rId3"/>
  </sheets>
  <definedNames>
    <definedName name="_xlnm.Print_Area" localSheetId="0">'Перечень мероприятий полный'!$A$1:$H$30</definedName>
    <definedName name="_xlnm.Print_Area" localSheetId="1">'приложение 1 к постановлению'!$A$1:$I$40</definedName>
    <definedName name="_xlnm.Print_Area" localSheetId="2">'экономическое обоснование'!$A$1:$H$39</definedName>
  </definedNames>
  <calcPr calcId="152511"/>
</workbook>
</file>

<file path=xl/calcChain.xml><?xml version="1.0" encoding="utf-8"?>
<calcChain xmlns="http://schemas.openxmlformats.org/spreadsheetml/2006/main">
  <c r="D13" i="2" l="1"/>
  <c r="D30" i="2" l="1"/>
  <c r="G23" i="2"/>
  <c r="D19" i="2" l="1"/>
  <c r="E19" i="2"/>
  <c r="F19" i="2"/>
  <c r="G21" i="2"/>
  <c r="G22" i="2"/>
  <c r="G24" i="2"/>
  <c r="G25" i="2"/>
  <c r="G18" i="3" l="1"/>
  <c r="G15" i="2"/>
  <c r="F13" i="2"/>
  <c r="E13" i="2"/>
  <c r="J16" i="1" l="1"/>
  <c r="G16" i="1"/>
  <c r="G27" i="2" l="1"/>
  <c r="G26" i="2"/>
  <c r="E30" i="2"/>
  <c r="D31" i="2"/>
  <c r="G14" i="2"/>
  <c r="G13" i="2"/>
  <c r="G12" i="2"/>
  <c r="G11" i="2"/>
  <c r="E31" i="2"/>
  <c r="J28" i="1"/>
  <c r="J31" i="1"/>
  <c r="F28" i="1"/>
  <c r="F24" i="1"/>
  <c r="F23" i="1"/>
  <c r="F20" i="1"/>
  <c r="F9" i="1"/>
  <c r="G19" i="2" l="1"/>
  <c r="G10" i="2"/>
  <c r="F30" i="2"/>
  <c r="F31" i="2" s="1"/>
  <c r="G30" i="2"/>
  <c r="G10" i="1"/>
  <c r="E9" i="1"/>
  <c r="E25" i="1"/>
  <c r="E24" i="1"/>
  <c r="E23" i="1"/>
  <c r="E22" i="1"/>
  <c r="E21" i="1"/>
  <c r="E19" i="1"/>
  <c r="E18" i="1"/>
  <c r="E12" i="1"/>
  <c r="E11" i="1"/>
  <c r="E10" i="1"/>
  <c r="G31" i="2" l="1"/>
  <c r="E28" i="1" l="1"/>
  <c r="D28" i="1"/>
  <c r="G25" i="1"/>
  <c r="G24" i="1"/>
  <c r="G23" i="1"/>
  <c r="G22" i="1"/>
  <c r="G21" i="1"/>
  <c r="G20" i="1"/>
  <c r="G19" i="1"/>
  <c r="G18" i="1"/>
  <c r="F16" i="1"/>
  <c r="E16" i="1"/>
  <c r="D16" i="1"/>
  <c r="G13" i="1"/>
  <c r="G12" i="1"/>
  <c r="G11" i="1"/>
  <c r="G9" i="1"/>
  <c r="E29" i="1" l="1"/>
  <c r="D29" i="1"/>
  <c r="G28" i="1"/>
  <c r="F29" i="1"/>
  <c r="J29" i="1" l="1"/>
  <c r="G29" i="1"/>
</calcChain>
</file>

<file path=xl/sharedStrings.xml><?xml version="1.0" encoding="utf-8"?>
<sst xmlns="http://schemas.openxmlformats.org/spreadsheetml/2006/main" count="312" uniqueCount="98">
  <si>
    <t>№ п/п</t>
  </si>
  <si>
    <t>Всего по программе:</t>
  </si>
  <si>
    <t xml:space="preserve">ПРИЛОЖЕНИЕ 1
к постановлению Администрации муниципального района Волжский Самарской области
от ____________________ № ____________
</t>
  </si>
  <si>
    <t>Мероприятия и направления работы</t>
  </si>
  <si>
    <t>Исполнители</t>
  </si>
  <si>
    <t>Объем финансирования (тыс. рублей)</t>
  </si>
  <si>
    <t>Источник финансирования</t>
  </si>
  <si>
    <t>Итого</t>
  </si>
  <si>
    <t xml:space="preserve">1. Предотвращение пожаров в зданиях образовательных учреждений </t>
  </si>
  <si>
    <t>Предупреждение пожаров и противопожарная защита</t>
  </si>
  <si>
    <t>1.1.1.</t>
  </si>
  <si>
    <t>МБУ «Паритет»</t>
  </si>
  <si>
    <t>Бюджет муниципального района Волжский Самарской области</t>
  </si>
  <si>
    <t>1.1.2.</t>
  </si>
  <si>
    <t>1.1.3.</t>
  </si>
  <si>
    <t>1.1.4.</t>
  </si>
  <si>
    <t>Профилактические мероприятия по соблюдению правил пожарной безопасности</t>
  </si>
  <si>
    <t>1.2.1.</t>
  </si>
  <si>
    <t>Организация лекций для учащихся, конкурсов и викторин на темы противопожарной безопасности, встреч сотрудников пожарной охраны с родительской общественностью</t>
  </si>
  <si>
    <t>ГБОУ</t>
  </si>
  <si>
    <t>Не требует дополнительного финансирования</t>
  </si>
  <si>
    <t>2.1.</t>
  </si>
  <si>
    <t>2.2.</t>
  </si>
  <si>
    <t>Расчет категории пожарной и взрывопожарной опасности, проведение независимой экспертизы пожарного риска</t>
  </si>
  <si>
    <t>2.3.</t>
  </si>
  <si>
    <t>Установка программно-аппаратного комплекса «Стрелец-Мониторинг» по обработке и передаче данных о параметрах возгорания, угрозах и рисках развития крупных пожаров в сложных зданиях и сооружениях.</t>
  </si>
  <si>
    <t>2.4.</t>
  </si>
  <si>
    <t>Обслуживание программно-аппаратного комплекса «Стрелец-Мониторинг» по обработке и передаче данных о параметрах возгорания, угрозах и рисках развития крупных пожаров в сложных зданиях и сооружениях</t>
  </si>
  <si>
    <t>Установка аварийного освещения на путях эвакуации</t>
  </si>
  <si>
    <t>2.6.</t>
  </si>
  <si>
    <t>Замена материалов отделки путей эвакуации на негорючие материалы</t>
  </si>
  <si>
    <t>2.7.</t>
  </si>
  <si>
    <t>2.8.</t>
  </si>
  <si>
    <t>Проведение учебных тренировочных эвакуаций</t>
  </si>
  <si>
    <t>Ремонт, восстановление и испытания пожарных лестниц</t>
  </si>
  <si>
    <t>Замена и установка дверных конструкций в соответствии с требованиями ППБ</t>
  </si>
  <si>
    <t>Техническое обслуживание  и ремонт АПС</t>
  </si>
  <si>
    <t xml:space="preserve">ПРИЛОЖЕНИЕ 2
к муниципальной Программе муниципального района Волжский Самарской области
«Обеспечение пожарной безопасности  образовательных учреждений на территории муниципального района Волжский Самарской области на 2018-2020 годы»
</t>
  </si>
  <si>
    <t xml:space="preserve">Перечень мероприятий муниципальной Программы муниципального района Волжский Самарской области
«Обеспечение пожарной безопасности образовательных учреждений на территории
муниципального района Волжский Самарской области на 2018-2020 годы»
</t>
  </si>
  <si>
    <t>Обновление первичных средств пожаротушения (приобретение, переосвидетельствование, перезарядка)</t>
  </si>
  <si>
    <t>Проведение испытаний и измерений заземляющих устройств, электрических цепей, коммутационных аппаратов и иного электрооборудования</t>
  </si>
  <si>
    <t>Устранение замечаний по результатам  испытаний и измерений заземляющих устройств, электрических цепей, коммутационных аппаратов и иного электрооборудования, замена вводных кабелей и вводных устройств (автоматов, устройств защитного заземления, восстановление контуров заземления)</t>
  </si>
  <si>
    <t>Установка (замена), прочистка и проверка эффективности работы систем вентиляции</t>
  </si>
  <si>
    <t>1.1.5.</t>
  </si>
  <si>
    <t>Огнезащитная обработка сгораемых конструкций чердачных помещений зданий</t>
  </si>
  <si>
    <t>2.9.1.</t>
  </si>
  <si>
    <t>2.5</t>
  </si>
  <si>
    <t>Всего по разделу 2:</t>
  </si>
  <si>
    <t>1.1.</t>
  </si>
  <si>
    <t>Всего по разделу 1:</t>
  </si>
  <si>
    <t>1.2.</t>
  </si>
  <si>
    <t xml:space="preserve">2. Минимизация последствий пожароопасных ситуаций, снижение травматизма и гибели людей, возможного материального ущерба в случае возникновения чрезвычайной ситуации путем приведения зданий образовательных учреждений
в соответствии с правилами противопожарной безопасности
</t>
  </si>
  <si>
    <t>2.9.</t>
  </si>
  <si>
    <t>ПРИЛОЖЕНИЕ 1
к постановлению Администрации муниципального района Волжский Самарской области
от "________" марта 2020 № __________</t>
  </si>
  <si>
    <t xml:space="preserve">Перечень мероприятий муниципальной Программы муниципального района Волжский Самарской области
«Обеспечение пожарной безопасности образовательных учреждений на территории
муниципального района Волжский Самарской области на 2021-2023 годы»
</t>
  </si>
  <si>
    <t>Установка (замена), прочистка,проверка эффективности работы, ремонт и техническое обслуживание систем вентиляции</t>
  </si>
  <si>
    <t xml:space="preserve">ПРИЛОЖЕНИЕ 2
к муниципальной Программе муниципального района Волжский Самарской области
«Обеспечение пожарной безопасности  образовательных учреждений на территории муниципального района Волжский Самарской области на 2021-2023 годы»
</t>
  </si>
  <si>
    <t>ПРИЛОЖЕНИЕ 1
к постановлению Администрации муниципального района Волжский Самарской области
от "_____" _____________ 2020 № __________</t>
  </si>
  <si>
    <t>Ремонт и техническое обслуживание системы дымоудаления</t>
  </si>
  <si>
    <t>1.2.2.</t>
  </si>
  <si>
    <t>1.1.6.</t>
  </si>
  <si>
    <t>Проведение семинара с руководителями ГБОУ по вопросам обеспечения пожарной безопасности</t>
  </si>
  <si>
    <t>Отдел по делам ГО и ЧС                              МБУ «Паритет»</t>
  </si>
  <si>
    <t>Проверено:</t>
  </si>
  <si>
    <t xml:space="preserve">Финансовое Управление Администрации муниципального района Волжский Самарской области </t>
  </si>
  <si>
    <t>--------------------------------------------------------------</t>
  </si>
  <si>
    <t>(подпись)</t>
  </si>
  <si>
    <t xml:space="preserve">Отдел экономики Администрации муниципального района Волжский Самарской области </t>
  </si>
  <si>
    <t xml:space="preserve">Ожидаемый результат </t>
  </si>
  <si>
    <t>овладение необходимыми навыками, умениями и знаниями по пожарной безопасности</t>
  </si>
  <si>
    <t xml:space="preserve">2. Минимизация последствий пожароопасных ситуаций, снижение травматизма и гибели людей, возможного материального ущерба в случае возникновения чрезвычайной ситуации путем приведения зданий образовательных учреждений в соответствии с правилами противопожарной безопасности
</t>
  </si>
  <si>
    <t>создание необходимых условий для обеспечения пожарной безопасности, предупреждение гибели людей и материальных потерь от пожаров</t>
  </si>
  <si>
    <t xml:space="preserve">Экономическое обоснование к муниципальной Программе муниципального района Волжский Самарской области
«Обеспечение пожарной безопасности образовательных учреждений на территории
муниципального района Волжский Самарской области на 2021-2023 годы»
</t>
  </si>
  <si>
    <t xml:space="preserve">ПРИЛОЖЕНИЕ 3
к муниципальной Программе муниципального района Волжский Самарской области
«Обеспечение пожарной безопасности  образовательных учреждений на территории муниципального района Волжский Самарской области на 2021-2023 годы»
</t>
  </si>
  <si>
    <t>100 в соответствии со сметной документацией</t>
  </si>
  <si>
    <t>150 в соответствии со сметной документацией</t>
  </si>
  <si>
    <t>200 в соответствии со сметной документацией</t>
  </si>
  <si>
    <t>500 в соответствии со сметной документацией</t>
  </si>
  <si>
    <t>600 в соответствии со сметной документацией</t>
  </si>
  <si>
    <t>400 в соответствии со сметной документацией</t>
  </si>
  <si>
    <t>150  на основании средней цены по коммерческим предложениям</t>
  </si>
  <si>
    <t>300  на основании средней цены по коммерческим предложениям</t>
  </si>
  <si>
    <t>350,00 на основании средней цены по коммерческим предложениям (500 шт.*0,7 тыс. руб.=350,00 тыс.руб)</t>
  </si>
  <si>
    <t>400,00 на основании средней цены по коммерческим предложениям (500 шт.*0,8  руб.= 400,00 тыс.руб)</t>
  </si>
  <si>
    <t>450,00 на основании средней цены по коммерческим предложениям (500 шт.*0,9 руб.=450 тыс.руб.)</t>
  </si>
  <si>
    <t>616  в соответствии со сметной документацией (77 ОУ*8 тыс.руб=616 тыс.руб)</t>
  </si>
  <si>
    <t>693  в соответствии со сметной документацией (77 ОУ*9 тыс.руб=693 тыс.руб)</t>
  </si>
  <si>
    <t>558+10920 в соответствии со сметной документацией и на основании средней цены по коммерческим предложениям(проверка работоспособности и прочистка-41 ОУ*6 тыс.руб +26 ОУ*12 тыс.руб=558 тыс.руб;техническое обслуживание - 16ОУ*50 тыс.руб*12 мес+2ОУ+30 тыс.руб*12 мес=10320 тыс.руб; ремонт - 600 тыс.руб)</t>
  </si>
  <si>
    <t>558+10920 в соответствии со сметной документацией и на основании средней цены по коммерческим предложениям (проверка работоспособности и прочистка-41 ОУ*6 тыс.руб +26 ОУ*12 тыс.руб=558 тыс.руб;техническое обслуживание - 16ОУ*50 тыс.руб*12 мес+2ОУ+30 тыс.руб*12 мес=10320 тыс.руб; ремонт - 600 тыс.руб)</t>
  </si>
  <si>
    <t>3180 на основании средней цены по коммерческим предложениям (т/о-4ОУ*25 тыс.руб*12 мес+14 ОУ*10 тыс.руб*12 мес=2880 тыс.руб; ремонт - 300 тыс.руб)</t>
  </si>
  <si>
    <t>4620  на основании средней цены по коммерческим предложениям (77ОУ*5 тыс.руб*12 мес=4620 тыс.руб)</t>
  </si>
  <si>
    <t>4697  на основании средней цены по коммерческим предложениям (77ОУ*61 тыс.руб на12 мес=4697 тыс.руб)</t>
  </si>
  <si>
    <t>4774  на основании средней цены по коммерческим предложениям (77ОУ*62 тыс.руб на12 мес=4774 тыс.руб)</t>
  </si>
  <si>
    <t>300  в соответствии со сметной документацией</t>
  </si>
  <si>
    <r>
      <t>558+10920 в соответствии со сметной документацией и на основании средней цены по коммерческим предложениям (проверка работоспособности и прочистка-41 ОУ*6 тыс.руб +26 ОУ*12 тыс.руб=558 тыс.руб</t>
    </r>
    <r>
      <rPr>
        <sz val="12"/>
        <color theme="1"/>
        <rFont val="Times New Roman"/>
        <family val="1"/>
        <charset val="204"/>
      </rPr>
      <t>;техническое обслуживание - 16ОУ*50 тыс.руб*12 мес+2ОУ+30 тыс.руб*12 мес=10320 тыс.руб; ремонт - 600 тыс.руб)</t>
    </r>
  </si>
  <si>
    <t>2541 на основании средней цены по коммерческим предложениям (т/о-77ОУ*2.75 тыс.руб*12 мес=2541 тыс.руб)</t>
  </si>
  <si>
    <t>2618 на основании средней цены по коммерческим предложениям (т/о-77ОУ*34 тыс.руб на 12 мес=2618 тыс.руб)</t>
  </si>
  <si>
    <t>2695  на основании средней цены по коммерческим предложениям (т/о-77ОУ*35 тыс.руб на 12 мес=2695 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</si>
</sst>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19">
    <xf numFmtId="0" fontId="0" fillId="0" borderId="0" xfId="0"/>
    <xf numFmtId="164" fontId="19" fillId="33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19" fillId="33" borderId="13" xfId="0" applyNumberFormat="1" applyFont="1" applyFill="1" applyBorder="1" applyAlignment="1">
      <alignment horizontal="center" vertical="center" wrapText="1"/>
    </xf>
    <xf numFmtId="0" fontId="2" fillId="34" borderId="0" xfId="0" applyFont="1" applyFill="1"/>
    <xf numFmtId="0" fontId="20" fillId="34" borderId="0" xfId="0" applyFont="1" applyFill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2" fillId="34" borderId="0" xfId="0" applyNumberFormat="1" applyFont="1" applyFill="1"/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justify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19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horizontal="justify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" vertical="center" wrapText="1"/>
    </xf>
    <xf numFmtId="164" fontId="2" fillId="34" borderId="23" xfId="0" applyNumberFormat="1" applyFont="1" applyFill="1" applyBorder="1" applyAlignment="1">
      <alignment horizontal="center" vertical="center" wrapText="1"/>
    </xf>
    <xf numFmtId="164" fontId="19" fillId="34" borderId="19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19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/>
    <xf numFmtId="164" fontId="2" fillId="34" borderId="0" xfId="0" applyNumberFormat="1" applyFont="1" applyFill="1"/>
    <xf numFmtId="164" fontId="19" fillId="34" borderId="13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/>
    </xf>
    <xf numFmtId="164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justify" vertical="center" wrapText="1"/>
    </xf>
    <xf numFmtId="164" fontId="2" fillId="34" borderId="0" xfId="0" applyNumberFormat="1" applyFont="1" applyFill="1" applyBorder="1" applyAlignment="1">
      <alignment horizontal="center" vertical="center" wrapText="1"/>
    </xf>
    <xf numFmtId="164" fontId="19" fillId="34" borderId="12" xfId="0" applyNumberFormat="1" applyFont="1" applyFill="1" applyBorder="1" applyAlignment="1">
      <alignment horizontal="center" vertical="center" wrapText="1"/>
    </xf>
    <xf numFmtId="164" fontId="20" fillId="34" borderId="0" xfId="0" applyNumberFormat="1" applyFont="1" applyFill="1"/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2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/>
    <xf numFmtId="164" fontId="2" fillId="33" borderId="0" xfId="0" applyNumberFormat="1" applyFont="1" applyFill="1"/>
    <xf numFmtId="0" fontId="2" fillId="33" borderId="0" xfId="0" applyFont="1" applyFill="1"/>
    <xf numFmtId="0" fontId="19" fillId="33" borderId="10" xfId="0" applyFont="1" applyFill="1" applyBorder="1" applyAlignment="1">
      <alignment vertical="center" wrapText="1"/>
    </xf>
    <xf numFmtId="165" fontId="2" fillId="33" borderId="0" xfId="0" applyNumberFormat="1" applyFont="1" applyFill="1"/>
    <xf numFmtId="0" fontId="20" fillId="34" borderId="0" xfId="0" applyFont="1" applyFill="1" applyAlignment="1">
      <alignment horizontal="center" vertical="top"/>
    </xf>
    <xf numFmtId="0" fontId="2" fillId="34" borderId="21" xfId="0" applyFont="1" applyFill="1" applyBorder="1" applyAlignment="1">
      <alignment horizontal="justify" vertical="center" wrapText="1"/>
    </xf>
    <xf numFmtId="0" fontId="2" fillId="34" borderId="10" xfId="0" applyFont="1" applyFill="1" applyBorder="1"/>
    <xf numFmtId="0" fontId="19" fillId="34" borderId="10" xfId="0" applyFont="1" applyFill="1" applyBorder="1" applyAlignment="1">
      <alignment vertical="center" wrapText="1"/>
    </xf>
    <xf numFmtId="4" fontId="2" fillId="34" borderId="13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 wrapText="1"/>
    </xf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Alignment="1">
      <alignment horizontal="center"/>
    </xf>
    <xf numFmtId="0" fontId="2" fillId="34" borderId="10" xfId="0" applyFont="1" applyFill="1" applyBorder="1" applyAlignment="1">
      <alignment wrapText="1"/>
    </xf>
    <xf numFmtId="0" fontId="20" fillId="34" borderId="0" xfId="0" applyFont="1" applyFill="1" applyAlignment="1">
      <alignment horizontal="center" vertical="top" wrapText="1"/>
    </xf>
    <xf numFmtId="0" fontId="20" fillId="34" borderId="0" xfId="0" applyFont="1" applyFill="1" applyAlignment="1">
      <alignment horizontal="center" vertical="top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left"/>
    </xf>
    <xf numFmtId="0" fontId="2" fillId="34" borderId="21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2" fillId="34" borderId="0" xfId="0" applyFont="1" applyFill="1" applyAlignment="1">
      <alignment horizontal="center" vertical="top" wrapText="1"/>
    </xf>
    <xf numFmtId="0" fontId="20" fillId="34" borderId="0" xfId="0" applyFont="1" applyFill="1" applyAlignment="1">
      <alignment horizontal="center" vertical="top" wrapText="1"/>
    </xf>
    <xf numFmtId="0" fontId="20" fillId="34" borderId="0" xfId="0" applyFont="1" applyFill="1" applyAlignment="1">
      <alignment horizontal="center" vertical="top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right"/>
    </xf>
    <xf numFmtId="0" fontId="2" fillId="34" borderId="21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" fillId="34" borderId="22" xfId="0" applyFont="1" applyFill="1" applyBorder="1" applyAlignment="1">
      <alignment horizontal="right"/>
    </xf>
    <xf numFmtId="0" fontId="2" fillId="34" borderId="19" xfId="0" applyFont="1" applyFill="1" applyBorder="1" applyAlignment="1">
      <alignment horizontal="right"/>
    </xf>
    <xf numFmtId="0" fontId="21" fillId="34" borderId="0" xfId="0" applyFont="1" applyFill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64" fontId="2" fillId="34" borderId="11" xfId="0" applyNumberFormat="1" applyFont="1" applyFill="1" applyBorder="1" applyAlignment="1">
      <alignment vertical="center" wrapText="1"/>
    </xf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imPopUpWin('http://www.medteh86.ru/kushetki.html',0,0,'yes','yes');" TargetMode="External"/><Relationship Id="rId13" Type="http://schemas.openxmlformats.org/officeDocument/2006/relationships/hyperlink" Target="javascript:imPopUpWin('http://www.medteh86.ru/dinamo.html',0,0,'yes','yes');" TargetMode="External"/><Relationship Id="rId18" Type="http://schemas.openxmlformats.org/officeDocument/2006/relationships/hyperlink" Target="javascript:imPopUpWin('http://www.medteh86.ru/bix.html',0,0,'yes','yes');" TargetMode="External"/><Relationship Id="rId26" Type="http://schemas.openxmlformats.org/officeDocument/2006/relationships/hyperlink" Target="javascript:imPopUpWin('http://www.medteh86.ru/spatel.html',0,0,'yes','yes');" TargetMode="External"/><Relationship Id="rId3" Type="http://schemas.openxmlformats.org/officeDocument/2006/relationships/hyperlink" Target="http://www.medteh86.ru/shkaf_dok.html" TargetMode="External"/><Relationship Id="rId21" Type="http://schemas.openxmlformats.org/officeDocument/2006/relationships/hyperlink" Target="javascript:imPopUpWin('http://www.medteh86.ru/termometer.html',0,0,'yes','yes');" TargetMode="External"/><Relationship Id="rId7" Type="http://schemas.openxmlformats.org/officeDocument/2006/relationships/hyperlink" Target="javascript:imPopUpWin('http://www.medteh86.ru/stol_proc.html',0,0,'yes','yes');" TargetMode="External"/><Relationship Id="rId12" Type="http://schemas.openxmlformats.org/officeDocument/2006/relationships/hyperlink" Target="javascript:imPopUpWin('http://www.medteh86.ru/spiro.html',0,0,'yes','yes');" TargetMode="External"/><Relationship Id="rId17" Type="http://schemas.openxmlformats.org/officeDocument/2006/relationships/hyperlink" Target="javascript:imPopUpWin('http://www.medteh86.ru/bix.html',0,0,'yes','yes');" TargetMode="External"/><Relationship Id="rId25" Type="http://schemas.openxmlformats.org/officeDocument/2006/relationships/hyperlink" Target="javascript:imPopUpWin('http://www.medteh86.ru/lotki.html',0,0,'yes','yes');" TargetMode="External"/><Relationship Id="rId2" Type="http://schemas.openxmlformats.org/officeDocument/2006/relationships/hyperlink" Target="javascript:imPopUpWin('http://www.medteh86.ru/stul.html',0,0,'yes','yes');" TargetMode="External"/><Relationship Id="rId16" Type="http://schemas.openxmlformats.org/officeDocument/2006/relationships/hyperlink" Target="javascript:imPopUpWin('http://www.medteh86.ru/steto.html',0,0,'yes','yes');" TargetMode="External"/><Relationship Id="rId20" Type="http://schemas.openxmlformats.org/officeDocument/2006/relationships/hyperlink" Target="javascript:imPopUpWin('http://www.medteh86.ru/pintset.html',0,0,'yes','yes');" TargetMode="External"/><Relationship Id="rId29" Type="http://schemas.openxmlformats.org/officeDocument/2006/relationships/hyperlink" Target="javascript:imPopUpWin('http://www.medteh86.ru/kvarts.html',0,0,'yes','yes');" TargetMode="External"/><Relationship Id="rId1" Type="http://schemas.openxmlformats.org/officeDocument/2006/relationships/hyperlink" Target="javascript:imPopUpWin('http://www.medteh86.ru/table.html',0,0,'yes','yes');" TargetMode="External"/><Relationship Id="rId6" Type="http://schemas.openxmlformats.org/officeDocument/2006/relationships/hyperlink" Target="javascript:imPopUpWin('http://www.medteh86.ru/stol_proc.html',0,0,'yes','yes');" TargetMode="External"/><Relationship Id="rId11" Type="http://schemas.openxmlformats.org/officeDocument/2006/relationships/hyperlink" Target="javascript:imPopUpWin('http://www.medteh86.ru/rostomer.html',0,0,'yes','yes');" TargetMode="External"/><Relationship Id="rId24" Type="http://schemas.openxmlformats.org/officeDocument/2006/relationships/hyperlink" Target="javascript:imPopUpWin('http://www.medteh86.ru/gum.html',0,0,'yes','yes');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javascript:imPopUpWin('http://www.medteh86.ru/shirma.html',0,0,'yes','yes');" TargetMode="External"/><Relationship Id="rId15" Type="http://schemas.openxmlformats.org/officeDocument/2006/relationships/hyperlink" Target="javascript:imPopUpWin('http://www.medteh86.ru/tonometer.html',0,0,'yes','yes');" TargetMode="External"/><Relationship Id="rId23" Type="http://schemas.openxmlformats.org/officeDocument/2006/relationships/hyperlink" Target="javascript:imPopUpWin('http://www.medteh86.ru/gum.html',0,0,'yes','yes');" TargetMode="External"/><Relationship Id="rId28" Type="http://schemas.openxmlformats.org/officeDocument/2006/relationships/hyperlink" Target="javascript:imPopUpWin('http://www.medteh86.ru/immobil.html',0,0,'yes','yes');" TargetMode="External"/><Relationship Id="rId10" Type="http://schemas.openxmlformats.org/officeDocument/2006/relationships/hyperlink" Target="javascript:imPopUpWin('http://www.medteh86.ru/vesy.html',0,0,'yes','yes');" TargetMode="External"/><Relationship Id="rId19" Type="http://schemas.openxmlformats.org/officeDocument/2006/relationships/hyperlink" Target="javascript:imPopUpWin('http://www.medteh86.ru/gum.html',0,0,'yes','yes');" TargetMode="External"/><Relationship Id="rId31" Type="http://schemas.openxmlformats.org/officeDocument/2006/relationships/hyperlink" Target="javascript:imPopUpWin('http://www.medteh86.ru/diagnostik.html',0,0,'yes','yes');" TargetMode="External"/><Relationship Id="rId4" Type="http://schemas.openxmlformats.org/officeDocument/2006/relationships/hyperlink" Target="javascript:imPopUpWin('http://www.medteh86.ru/medshkaf.html',0,0,'yes','yes');" TargetMode="External"/><Relationship Id="rId9" Type="http://schemas.openxmlformats.org/officeDocument/2006/relationships/hyperlink" Target="javascript:imPopUpWin('http://www.medteh86.ru/holod.html',0,0,'yes','yes');" TargetMode="External"/><Relationship Id="rId14" Type="http://schemas.openxmlformats.org/officeDocument/2006/relationships/hyperlink" Target="javascript:imPopUpWin('http://www.medteh86.ru/diagnostik.html',0,0,'yes','yes');" TargetMode="External"/><Relationship Id="rId22" Type="http://schemas.openxmlformats.org/officeDocument/2006/relationships/hyperlink" Target="javascript:imPopUpWin('http://www.medteh86.ru/nohzn.html',0,0,'yes','yes');" TargetMode="External"/><Relationship Id="rId27" Type="http://schemas.openxmlformats.org/officeDocument/2006/relationships/hyperlink" Target="javascript:imPopUpWin('http://www.medteh86.ru/immobil.html',0,0,'yes','yes');" TargetMode="External"/><Relationship Id="rId30" Type="http://schemas.openxmlformats.org/officeDocument/2006/relationships/hyperlink" Target="javascript:imPopUpWin('http://www.medteh86.ru/diagnostik.html',0,0,'yes','yes'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imPopUpWin('http://www.medteh86.ru/kushetki.html',0,0,'yes','yes');" TargetMode="External"/><Relationship Id="rId13" Type="http://schemas.openxmlformats.org/officeDocument/2006/relationships/hyperlink" Target="javascript:imPopUpWin('http://www.medteh86.ru/dinamo.html',0,0,'yes','yes');" TargetMode="External"/><Relationship Id="rId18" Type="http://schemas.openxmlformats.org/officeDocument/2006/relationships/hyperlink" Target="javascript:imPopUpWin('http://www.medteh86.ru/bix.html',0,0,'yes','yes');" TargetMode="External"/><Relationship Id="rId26" Type="http://schemas.openxmlformats.org/officeDocument/2006/relationships/hyperlink" Target="javascript:imPopUpWin('http://www.medteh86.ru/spatel.html',0,0,'yes','yes');" TargetMode="External"/><Relationship Id="rId3" Type="http://schemas.openxmlformats.org/officeDocument/2006/relationships/hyperlink" Target="http://www.medteh86.ru/shkaf_dok.html" TargetMode="External"/><Relationship Id="rId21" Type="http://schemas.openxmlformats.org/officeDocument/2006/relationships/hyperlink" Target="javascript:imPopUpWin('http://www.medteh86.ru/termometer.html',0,0,'yes','yes');" TargetMode="External"/><Relationship Id="rId7" Type="http://schemas.openxmlformats.org/officeDocument/2006/relationships/hyperlink" Target="javascript:imPopUpWin('http://www.medteh86.ru/stol_proc.html',0,0,'yes','yes');" TargetMode="External"/><Relationship Id="rId12" Type="http://schemas.openxmlformats.org/officeDocument/2006/relationships/hyperlink" Target="javascript:imPopUpWin('http://www.medteh86.ru/spiro.html',0,0,'yes','yes');" TargetMode="External"/><Relationship Id="rId17" Type="http://schemas.openxmlformats.org/officeDocument/2006/relationships/hyperlink" Target="javascript:imPopUpWin('http://www.medteh86.ru/bix.html',0,0,'yes','yes');" TargetMode="External"/><Relationship Id="rId25" Type="http://schemas.openxmlformats.org/officeDocument/2006/relationships/hyperlink" Target="javascript:imPopUpWin('http://www.medteh86.ru/lotki.html',0,0,'yes','yes');" TargetMode="External"/><Relationship Id="rId2" Type="http://schemas.openxmlformats.org/officeDocument/2006/relationships/hyperlink" Target="javascript:imPopUpWin('http://www.medteh86.ru/stul.html',0,0,'yes','yes');" TargetMode="External"/><Relationship Id="rId16" Type="http://schemas.openxmlformats.org/officeDocument/2006/relationships/hyperlink" Target="javascript:imPopUpWin('http://www.medteh86.ru/steto.html',0,0,'yes','yes');" TargetMode="External"/><Relationship Id="rId20" Type="http://schemas.openxmlformats.org/officeDocument/2006/relationships/hyperlink" Target="javascript:imPopUpWin('http://www.medteh86.ru/pintset.html',0,0,'yes','yes');" TargetMode="External"/><Relationship Id="rId29" Type="http://schemas.openxmlformats.org/officeDocument/2006/relationships/hyperlink" Target="javascript:imPopUpWin('http://www.medteh86.ru/kvarts.html',0,0,'yes','yes');" TargetMode="External"/><Relationship Id="rId1" Type="http://schemas.openxmlformats.org/officeDocument/2006/relationships/hyperlink" Target="javascript:imPopUpWin('http://www.medteh86.ru/table.html',0,0,'yes','yes');" TargetMode="External"/><Relationship Id="rId6" Type="http://schemas.openxmlformats.org/officeDocument/2006/relationships/hyperlink" Target="javascript:imPopUpWin('http://www.medteh86.ru/stol_proc.html',0,0,'yes','yes');" TargetMode="External"/><Relationship Id="rId11" Type="http://schemas.openxmlformats.org/officeDocument/2006/relationships/hyperlink" Target="javascript:imPopUpWin('http://www.medteh86.ru/rostomer.html',0,0,'yes','yes');" TargetMode="External"/><Relationship Id="rId24" Type="http://schemas.openxmlformats.org/officeDocument/2006/relationships/hyperlink" Target="javascript:imPopUpWin('http://www.medteh86.ru/gum.html',0,0,'yes','yes');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javascript:imPopUpWin('http://www.medteh86.ru/shirma.html',0,0,'yes','yes');" TargetMode="External"/><Relationship Id="rId15" Type="http://schemas.openxmlformats.org/officeDocument/2006/relationships/hyperlink" Target="javascript:imPopUpWin('http://www.medteh86.ru/tonometer.html',0,0,'yes','yes');" TargetMode="External"/><Relationship Id="rId23" Type="http://schemas.openxmlformats.org/officeDocument/2006/relationships/hyperlink" Target="javascript:imPopUpWin('http://www.medteh86.ru/gum.html',0,0,'yes','yes');" TargetMode="External"/><Relationship Id="rId28" Type="http://schemas.openxmlformats.org/officeDocument/2006/relationships/hyperlink" Target="javascript:imPopUpWin('http://www.medteh86.ru/immobil.html',0,0,'yes','yes');" TargetMode="External"/><Relationship Id="rId10" Type="http://schemas.openxmlformats.org/officeDocument/2006/relationships/hyperlink" Target="javascript:imPopUpWin('http://www.medteh86.ru/vesy.html',0,0,'yes','yes');" TargetMode="External"/><Relationship Id="rId19" Type="http://schemas.openxmlformats.org/officeDocument/2006/relationships/hyperlink" Target="javascript:imPopUpWin('http://www.medteh86.ru/gum.html',0,0,'yes','yes');" TargetMode="External"/><Relationship Id="rId31" Type="http://schemas.openxmlformats.org/officeDocument/2006/relationships/hyperlink" Target="javascript:imPopUpWin('http://www.medteh86.ru/diagnostik.html',0,0,'yes','yes');" TargetMode="External"/><Relationship Id="rId4" Type="http://schemas.openxmlformats.org/officeDocument/2006/relationships/hyperlink" Target="javascript:imPopUpWin('http://www.medteh86.ru/medshkaf.html',0,0,'yes','yes');" TargetMode="External"/><Relationship Id="rId9" Type="http://schemas.openxmlformats.org/officeDocument/2006/relationships/hyperlink" Target="javascript:imPopUpWin('http://www.medteh86.ru/holod.html',0,0,'yes','yes');" TargetMode="External"/><Relationship Id="rId14" Type="http://schemas.openxmlformats.org/officeDocument/2006/relationships/hyperlink" Target="javascript:imPopUpWin('http://www.medteh86.ru/diagnostik.html',0,0,'yes','yes');" TargetMode="External"/><Relationship Id="rId22" Type="http://schemas.openxmlformats.org/officeDocument/2006/relationships/hyperlink" Target="javascript:imPopUpWin('http://www.medteh86.ru/nohzn.html',0,0,'yes','yes');" TargetMode="External"/><Relationship Id="rId27" Type="http://schemas.openxmlformats.org/officeDocument/2006/relationships/hyperlink" Target="javascript:imPopUpWin('http://www.medteh86.ru/immobil.html',0,0,'yes','yes');" TargetMode="External"/><Relationship Id="rId30" Type="http://schemas.openxmlformats.org/officeDocument/2006/relationships/hyperlink" Target="javascript:imPopUpWin('http://www.medteh86.ru/diagnostik.html',0,0,'yes','yes');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imPopUpWin('http://www.medteh86.ru/kushetki.html',0,0,'yes','yes');" TargetMode="External"/><Relationship Id="rId13" Type="http://schemas.openxmlformats.org/officeDocument/2006/relationships/hyperlink" Target="javascript:imPopUpWin('http://www.medteh86.ru/dinamo.html',0,0,'yes','yes');" TargetMode="External"/><Relationship Id="rId18" Type="http://schemas.openxmlformats.org/officeDocument/2006/relationships/hyperlink" Target="javascript:imPopUpWin('http://www.medteh86.ru/bix.html',0,0,'yes','yes');" TargetMode="External"/><Relationship Id="rId26" Type="http://schemas.openxmlformats.org/officeDocument/2006/relationships/hyperlink" Target="javascript:imPopUpWin('http://www.medteh86.ru/spatel.html',0,0,'yes','yes');" TargetMode="External"/><Relationship Id="rId3" Type="http://schemas.openxmlformats.org/officeDocument/2006/relationships/hyperlink" Target="http://www.medteh86.ru/shkaf_dok.html" TargetMode="External"/><Relationship Id="rId21" Type="http://schemas.openxmlformats.org/officeDocument/2006/relationships/hyperlink" Target="javascript:imPopUpWin('http://www.medteh86.ru/termometer.html',0,0,'yes','yes');" TargetMode="External"/><Relationship Id="rId7" Type="http://schemas.openxmlformats.org/officeDocument/2006/relationships/hyperlink" Target="javascript:imPopUpWin('http://www.medteh86.ru/stol_proc.html',0,0,'yes','yes');" TargetMode="External"/><Relationship Id="rId12" Type="http://schemas.openxmlformats.org/officeDocument/2006/relationships/hyperlink" Target="javascript:imPopUpWin('http://www.medteh86.ru/spiro.html',0,0,'yes','yes');" TargetMode="External"/><Relationship Id="rId17" Type="http://schemas.openxmlformats.org/officeDocument/2006/relationships/hyperlink" Target="javascript:imPopUpWin('http://www.medteh86.ru/bix.html',0,0,'yes','yes');" TargetMode="External"/><Relationship Id="rId25" Type="http://schemas.openxmlformats.org/officeDocument/2006/relationships/hyperlink" Target="javascript:imPopUpWin('http://www.medteh86.ru/lotki.html',0,0,'yes','yes');" TargetMode="External"/><Relationship Id="rId2" Type="http://schemas.openxmlformats.org/officeDocument/2006/relationships/hyperlink" Target="javascript:imPopUpWin('http://www.medteh86.ru/stul.html',0,0,'yes','yes');" TargetMode="External"/><Relationship Id="rId16" Type="http://schemas.openxmlformats.org/officeDocument/2006/relationships/hyperlink" Target="javascript:imPopUpWin('http://www.medteh86.ru/steto.html',0,0,'yes','yes');" TargetMode="External"/><Relationship Id="rId20" Type="http://schemas.openxmlformats.org/officeDocument/2006/relationships/hyperlink" Target="javascript:imPopUpWin('http://www.medteh86.ru/pintset.html',0,0,'yes','yes');" TargetMode="External"/><Relationship Id="rId29" Type="http://schemas.openxmlformats.org/officeDocument/2006/relationships/hyperlink" Target="javascript:imPopUpWin('http://www.medteh86.ru/kvarts.html',0,0,'yes','yes');" TargetMode="External"/><Relationship Id="rId1" Type="http://schemas.openxmlformats.org/officeDocument/2006/relationships/hyperlink" Target="javascript:imPopUpWin('http://www.medteh86.ru/table.html',0,0,'yes','yes');" TargetMode="External"/><Relationship Id="rId6" Type="http://schemas.openxmlformats.org/officeDocument/2006/relationships/hyperlink" Target="javascript:imPopUpWin('http://www.medteh86.ru/stol_proc.html',0,0,'yes','yes');" TargetMode="External"/><Relationship Id="rId11" Type="http://schemas.openxmlformats.org/officeDocument/2006/relationships/hyperlink" Target="javascript:imPopUpWin('http://www.medteh86.ru/rostomer.html',0,0,'yes','yes');" TargetMode="External"/><Relationship Id="rId24" Type="http://schemas.openxmlformats.org/officeDocument/2006/relationships/hyperlink" Target="javascript:imPopUpWin('http://www.medteh86.ru/gum.html',0,0,'yes','yes');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javascript:imPopUpWin('http://www.medteh86.ru/shirma.html',0,0,'yes','yes');" TargetMode="External"/><Relationship Id="rId15" Type="http://schemas.openxmlformats.org/officeDocument/2006/relationships/hyperlink" Target="javascript:imPopUpWin('http://www.medteh86.ru/tonometer.html',0,0,'yes','yes');" TargetMode="External"/><Relationship Id="rId23" Type="http://schemas.openxmlformats.org/officeDocument/2006/relationships/hyperlink" Target="javascript:imPopUpWin('http://www.medteh86.ru/gum.html',0,0,'yes','yes');" TargetMode="External"/><Relationship Id="rId28" Type="http://schemas.openxmlformats.org/officeDocument/2006/relationships/hyperlink" Target="javascript:imPopUpWin('http://www.medteh86.ru/immobil.html',0,0,'yes','yes');" TargetMode="External"/><Relationship Id="rId10" Type="http://schemas.openxmlformats.org/officeDocument/2006/relationships/hyperlink" Target="javascript:imPopUpWin('http://www.medteh86.ru/vesy.html',0,0,'yes','yes');" TargetMode="External"/><Relationship Id="rId19" Type="http://schemas.openxmlformats.org/officeDocument/2006/relationships/hyperlink" Target="javascript:imPopUpWin('http://www.medteh86.ru/gum.html',0,0,'yes','yes');" TargetMode="External"/><Relationship Id="rId31" Type="http://schemas.openxmlformats.org/officeDocument/2006/relationships/hyperlink" Target="javascript:imPopUpWin('http://www.medteh86.ru/diagnostik.html',0,0,'yes','yes');" TargetMode="External"/><Relationship Id="rId4" Type="http://schemas.openxmlformats.org/officeDocument/2006/relationships/hyperlink" Target="javascript:imPopUpWin('http://www.medteh86.ru/medshkaf.html',0,0,'yes','yes');" TargetMode="External"/><Relationship Id="rId9" Type="http://schemas.openxmlformats.org/officeDocument/2006/relationships/hyperlink" Target="javascript:imPopUpWin('http://www.medteh86.ru/holod.html',0,0,'yes','yes');" TargetMode="External"/><Relationship Id="rId14" Type="http://schemas.openxmlformats.org/officeDocument/2006/relationships/hyperlink" Target="javascript:imPopUpWin('http://www.medteh86.ru/diagnostik.html',0,0,'yes','yes');" TargetMode="External"/><Relationship Id="rId22" Type="http://schemas.openxmlformats.org/officeDocument/2006/relationships/hyperlink" Target="javascript:imPopUpWin('http://www.medteh86.ru/nohzn.html',0,0,'yes','yes');" TargetMode="External"/><Relationship Id="rId27" Type="http://schemas.openxmlformats.org/officeDocument/2006/relationships/hyperlink" Target="javascript:imPopUpWin('http://www.medteh86.ru/immobil.html',0,0,'yes','yes');" TargetMode="External"/><Relationship Id="rId30" Type="http://schemas.openxmlformats.org/officeDocument/2006/relationships/hyperlink" Target="javascript:imPopUpWin('http://www.medteh86.ru/diagnostik.html',0,0,'yes','yes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topLeftCell="A23" zoomScale="70" zoomScaleNormal="100" zoomScaleSheetLayoutView="70" workbookViewId="0">
      <selection activeCell="E16" sqref="E16"/>
    </sheetView>
  </sheetViews>
  <sheetFormatPr defaultRowHeight="15.75" x14ac:dyDescent="0.25"/>
  <cols>
    <col min="1" max="1" width="6.5703125" style="8" customWidth="1"/>
    <col min="2" max="2" width="49.5703125" style="8" customWidth="1"/>
    <col min="3" max="3" width="21.42578125" style="8" customWidth="1"/>
    <col min="4" max="4" width="14" style="8" customWidth="1"/>
    <col min="5" max="5" width="13.42578125" style="8" customWidth="1"/>
    <col min="6" max="6" width="13.28515625" style="8" customWidth="1"/>
    <col min="7" max="7" width="14.42578125" style="8" customWidth="1"/>
    <col min="8" max="8" width="29.85546875" style="8" customWidth="1"/>
    <col min="9" max="9" width="9.85546875" style="8" customWidth="1"/>
    <col min="10" max="10" width="16" style="8" customWidth="1"/>
    <col min="11" max="16384" width="9.140625" style="8"/>
  </cols>
  <sheetData>
    <row r="1" spans="1:10" ht="72" hidden="1" customHeight="1" x14ac:dyDescent="0.25">
      <c r="F1" s="94" t="s">
        <v>2</v>
      </c>
      <c r="G1" s="94"/>
      <c r="H1" s="94"/>
    </row>
    <row r="2" spans="1:10" ht="72" customHeight="1" x14ac:dyDescent="0.25">
      <c r="F2" s="94" t="s">
        <v>53</v>
      </c>
      <c r="G2" s="94"/>
      <c r="H2" s="94"/>
    </row>
    <row r="3" spans="1:10" ht="116.25" customHeight="1" x14ac:dyDescent="0.25">
      <c r="F3" s="94" t="s">
        <v>37</v>
      </c>
      <c r="G3" s="94"/>
      <c r="H3" s="94"/>
    </row>
    <row r="4" spans="1:10" ht="56.25" customHeight="1" thickBot="1" x14ac:dyDescent="0.3">
      <c r="A4" s="95" t="s">
        <v>38</v>
      </c>
      <c r="B4" s="96"/>
      <c r="C4" s="96"/>
      <c r="D4" s="96"/>
      <c r="E4" s="96"/>
      <c r="F4" s="96"/>
      <c r="G4" s="96"/>
      <c r="H4" s="96"/>
    </row>
    <row r="5" spans="1:10" ht="18" customHeight="1" thickBot="1" x14ac:dyDescent="0.3">
      <c r="A5" s="97" t="s">
        <v>0</v>
      </c>
      <c r="B5" s="97" t="s">
        <v>3</v>
      </c>
      <c r="C5" s="99" t="s">
        <v>4</v>
      </c>
      <c r="D5" s="100" t="s">
        <v>5</v>
      </c>
      <c r="E5" s="101"/>
      <c r="F5" s="101"/>
      <c r="G5" s="102"/>
      <c r="H5" s="103" t="s">
        <v>6</v>
      </c>
    </row>
    <row r="6" spans="1:10" ht="16.5" thickBot="1" x14ac:dyDescent="0.3">
      <c r="A6" s="98"/>
      <c r="B6" s="98"/>
      <c r="C6" s="98"/>
      <c r="D6" s="10">
        <v>2018</v>
      </c>
      <c r="E6" s="11">
        <v>2019</v>
      </c>
      <c r="F6" s="11">
        <v>2020</v>
      </c>
      <c r="G6" s="11" t="s">
        <v>7</v>
      </c>
      <c r="H6" s="98"/>
    </row>
    <row r="7" spans="1:10" ht="16.5" thickBot="1" x14ac:dyDescent="0.3">
      <c r="A7" s="83" t="s">
        <v>8</v>
      </c>
      <c r="B7" s="84"/>
      <c r="C7" s="84"/>
      <c r="D7" s="84"/>
      <c r="E7" s="84"/>
      <c r="F7" s="84"/>
      <c r="G7" s="84"/>
      <c r="H7" s="85"/>
    </row>
    <row r="8" spans="1:10" ht="16.5" thickBot="1" x14ac:dyDescent="0.3">
      <c r="A8" s="12" t="s">
        <v>48</v>
      </c>
      <c r="B8" s="86" t="s">
        <v>9</v>
      </c>
      <c r="C8" s="87"/>
      <c r="D8" s="87"/>
      <c r="E8" s="87"/>
      <c r="F8" s="87"/>
      <c r="G8" s="87"/>
      <c r="H8" s="88"/>
    </row>
    <row r="9" spans="1:10" ht="55.5" customHeight="1" thickBot="1" x14ac:dyDescent="0.3">
      <c r="A9" s="44" t="s">
        <v>10</v>
      </c>
      <c r="B9" s="45" t="s">
        <v>39</v>
      </c>
      <c r="C9" s="46" t="s">
        <v>11</v>
      </c>
      <c r="D9" s="5">
        <v>86.9</v>
      </c>
      <c r="E9" s="5">
        <f>207.91-1.03955</f>
        <v>206.87045000000001</v>
      </c>
      <c r="F9" s="5">
        <f>150+170.832</f>
        <v>320.83199999999999</v>
      </c>
      <c r="G9" s="1">
        <f>SUM(D9:F9)</f>
        <v>614.60244999999998</v>
      </c>
      <c r="H9" s="47" t="s">
        <v>12</v>
      </c>
      <c r="J9" s="8">
        <v>107.91</v>
      </c>
    </row>
    <row r="10" spans="1:10" ht="71.25" customHeight="1" thickBot="1" x14ac:dyDescent="0.3">
      <c r="A10" s="13" t="s">
        <v>13</v>
      </c>
      <c r="B10" s="14" t="s">
        <v>40</v>
      </c>
      <c r="C10" s="15" t="s">
        <v>11</v>
      </c>
      <c r="D10" s="16">
        <v>53.5</v>
      </c>
      <c r="E10" s="16">
        <f>549.06317-488.53509</f>
        <v>60.528079999999989</v>
      </c>
      <c r="F10" s="16">
        <v>550</v>
      </c>
      <c r="G10" s="17">
        <f>SUM(D10:F10)</f>
        <v>664.02808000000005</v>
      </c>
      <c r="H10" s="18" t="s">
        <v>12</v>
      </c>
      <c r="J10" s="8">
        <v>149.06317000000001</v>
      </c>
    </row>
    <row r="11" spans="1:10" ht="114" customHeight="1" thickBot="1" x14ac:dyDescent="0.3">
      <c r="A11" s="19" t="s">
        <v>14</v>
      </c>
      <c r="B11" s="20" t="s">
        <v>41</v>
      </c>
      <c r="C11" s="11" t="s">
        <v>11</v>
      </c>
      <c r="D11" s="21">
        <v>0</v>
      </c>
      <c r="E11" s="21">
        <f>310.84183-7.17231</f>
        <v>303.66952000000003</v>
      </c>
      <c r="F11" s="21">
        <v>600</v>
      </c>
      <c r="G11" s="17">
        <f t="shared" ref="G11:G13" si="0">SUM(D11:F11)</f>
        <v>903.66952000000003</v>
      </c>
      <c r="H11" s="22" t="s">
        <v>12</v>
      </c>
      <c r="J11" s="8">
        <v>-256.97316999999998</v>
      </c>
    </row>
    <row r="12" spans="1:10" ht="46.5" customHeight="1" thickBot="1" x14ac:dyDescent="0.3">
      <c r="A12" s="19" t="s">
        <v>15</v>
      </c>
      <c r="B12" s="23" t="s">
        <v>42</v>
      </c>
      <c r="C12" s="24" t="s">
        <v>11</v>
      </c>
      <c r="D12" s="25">
        <v>520.55307000000005</v>
      </c>
      <c r="E12" s="25">
        <f>908-766.63639</f>
        <v>141.36360999999999</v>
      </c>
      <c r="F12" s="25">
        <v>824</v>
      </c>
      <c r="G12" s="26">
        <f t="shared" si="0"/>
        <v>1485.91668</v>
      </c>
      <c r="H12" s="13" t="s">
        <v>12</v>
      </c>
    </row>
    <row r="13" spans="1:10" ht="49.5" customHeight="1" thickBot="1" x14ac:dyDescent="0.3">
      <c r="A13" s="27" t="s">
        <v>43</v>
      </c>
      <c r="B13" s="28" t="s">
        <v>44</v>
      </c>
      <c r="C13" s="29" t="s">
        <v>11</v>
      </c>
      <c r="D13" s="30">
        <v>294.34483999999998</v>
      </c>
      <c r="E13" s="31">
        <v>0</v>
      </c>
      <c r="F13" s="30">
        <v>0</v>
      </c>
      <c r="G13" s="32">
        <f t="shared" si="0"/>
        <v>294.34483999999998</v>
      </c>
      <c r="H13" s="13" t="s">
        <v>12</v>
      </c>
    </row>
    <row r="14" spans="1:10" ht="16.5" thickBot="1" x14ac:dyDescent="0.3">
      <c r="A14" s="33" t="s">
        <v>50</v>
      </c>
      <c r="B14" s="83" t="s">
        <v>16</v>
      </c>
      <c r="C14" s="84"/>
      <c r="D14" s="84"/>
      <c r="E14" s="84"/>
      <c r="F14" s="84"/>
      <c r="G14" s="84"/>
      <c r="H14" s="85"/>
    </row>
    <row r="15" spans="1:10" ht="66.75" customHeight="1" thickBot="1" x14ac:dyDescent="0.3">
      <c r="A15" s="13" t="s">
        <v>17</v>
      </c>
      <c r="B15" s="14" t="s">
        <v>18</v>
      </c>
      <c r="C15" s="15" t="s">
        <v>19</v>
      </c>
      <c r="D15" s="15">
        <v>0</v>
      </c>
      <c r="E15" s="15">
        <v>0</v>
      </c>
      <c r="F15" s="15">
        <v>0</v>
      </c>
      <c r="G15" s="15">
        <v>0</v>
      </c>
      <c r="H15" s="15" t="s">
        <v>20</v>
      </c>
    </row>
    <row r="16" spans="1:10" s="57" customFormat="1" ht="16.5" thickBot="1" x14ac:dyDescent="0.3">
      <c r="A16" s="80" t="s">
        <v>49</v>
      </c>
      <c r="B16" s="81"/>
      <c r="C16" s="82"/>
      <c r="D16" s="3">
        <f>D9+D10+D11+D12+D15+D13</f>
        <v>955.29791</v>
      </c>
      <c r="E16" s="3">
        <f>E9+E10+E11+E12+E15+E13</f>
        <v>712.43166000000008</v>
      </c>
      <c r="F16" s="3">
        <f>F9+F10+F11+F12+F15+F13</f>
        <v>2294.8319999999999</v>
      </c>
      <c r="G16" s="3">
        <f>G9+G10+G11+G12+G15+G13</f>
        <v>3962.5615699999998</v>
      </c>
      <c r="H16" s="47"/>
      <c r="I16" s="59"/>
      <c r="J16" s="56">
        <f>SUM(D16:F16)</f>
        <v>3962.5615699999998</v>
      </c>
    </row>
    <row r="17" spans="1:10" ht="35.25" customHeight="1" thickBot="1" x14ac:dyDescent="0.3">
      <c r="A17" s="89" t="s">
        <v>51</v>
      </c>
      <c r="B17" s="90"/>
      <c r="C17" s="90"/>
      <c r="D17" s="90"/>
      <c r="E17" s="90"/>
      <c r="F17" s="90"/>
      <c r="G17" s="90"/>
      <c r="H17" s="91"/>
    </row>
    <row r="18" spans="1:10" ht="50.25" customHeight="1" thickBot="1" x14ac:dyDescent="0.3">
      <c r="A18" s="13" t="s">
        <v>21</v>
      </c>
      <c r="B18" s="14" t="s">
        <v>35</v>
      </c>
      <c r="C18" s="15" t="s">
        <v>11</v>
      </c>
      <c r="D18" s="16">
        <v>281.80921999999998</v>
      </c>
      <c r="E18" s="17">
        <f>98+20.74959-87.74959</f>
        <v>31</v>
      </c>
      <c r="F18" s="17">
        <v>100</v>
      </c>
      <c r="G18" s="17">
        <f t="shared" ref="G18:G25" si="1">SUM(D18:F18)</f>
        <v>412.80921999999998</v>
      </c>
      <c r="H18" s="18" t="s">
        <v>12</v>
      </c>
    </row>
    <row r="19" spans="1:10" ht="47.25" customHeight="1" thickBot="1" x14ac:dyDescent="0.3">
      <c r="A19" s="19" t="s">
        <v>22</v>
      </c>
      <c r="B19" s="20" t="s">
        <v>23</v>
      </c>
      <c r="C19" s="11" t="s">
        <v>11</v>
      </c>
      <c r="D19" s="21">
        <v>577</v>
      </c>
      <c r="E19" s="35">
        <f>150-82</f>
        <v>68</v>
      </c>
      <c r="F19" s="35">
        <v>150</v>
      </c>
      <c r="G19" s="17">
        <f t="shared" si="1"/>
        <v>795</v>
      </c>
      <c r="H19" s="22" t="s">
        <v>12</v>
      </c>
    </row>
    <row r="20" spans="1:10" ht="78" customHeight="1" thickBot="1" x14ac:dyDescent="0.3">
      <c r="A20" s="48" t="s">
        <v>24</v>
      </c>
      <c r="B20" s="49" t="s">
        <v>25</v>
      </c>
      <c r="C20" s="50" t="s">
        <v>11</v>
      </c>
      <c r="D20" s="6">
        <v>915</v>
      </c>
      <c r="E20" s="6">
        <v>0</v>
      </c>
      <c r="F20" s="6">
        <f>990-990</f>
        <v>0</v>
      </c>
      <c r="G20" s="1">
        <f t="shared" si="1"/>
        <v>915</v>
      </c>
      <c r="H20" s="51" t="s">
        <v>12</v>
      </c>
    </row>
    <row r="21" spans="1:10" ht="80.25" customHeight="1" thickBot="1" x14ac:dyDescent="0.3">
      <c r="A21" s="19" t="s">
        <v>26</v>
      </c>
      <c r="B21" s="20" t="s">
        <v>27</v>
      </c>
      <c r="C21" s="11" t="s">
        <v>11</v>
      </c>
      <c r="D21" s="21">
        <v>2303.9784</v>
      </c>
      <c r="E21" s="35">
        <f>3484.185-436.5995</f>
        <v>3047.5855000000001</v>
      </c>
      <c r="F21" s="35">
        <v>3600</v>
      </c>
      <c r="G21" s="17">
        <f t="shared" si="1"/>
        <v>8951.563900000001</v>
      </c>
      <c r="H21" s="22" t="s">
        <v>12</v>
      </c>
    </row>
    <row r="22" spans="1:10" ht="50.25" customHeight="1" thickBot="1" x14ac:dyDescent="0.3">
      <c r="A22" s="36" t="s">
        <v>46</v>
      </c>
      <c r="B22" s="20" t="s">
        <v>28</v>
      </c>
      <c r="C22" s="11" t="s">
        <v>11</v>
      </c>
      <c r="D22" s="37">
        <v>99.962890000000002</v>
      </c>
      <c r="E22" s="38">
        <f>100-0.59097</f>
        <v>99.409030000000001</v>
      </c>
      <c r="F22" s="38">
        <v>100</v>
      </c>
      <c r="G22" s="17">
        <f>SUM(D22:F22)</f>
        <v>299.37191999999999</v>
      </c>
      <c r="H22" s="22" t="s">
        <v>12</v>
      </c>
    </row>
    <row r="23" spans="1:10" ht="48.75" customHeight="1" thickBot="1" x14ac:dyDescent="0.3">
      <c r="A23" s="48" t="s">
        <v>29</v>
      </c>
      <c r="B23" s="49" t="s">
        <v>30</v>
      </c>
      <c r="C23" s="50" t="s">
        <v>11</v>
      </c>
      <c r="D23" s="6">
        <v>394.93022000000002</v>
      </c>
      <c r="E23" s="7">
        <f>300-300</f>
        <v>0</v>
      </c>
      <c r="F23" s="7">
        <f>100+419.764</f>
        <v>519.76400000000001</v>
      </c>
      <c r="G23" s="1">
        <f>SUM(D23:F23)</f>
        <v>914.69422000000009</v>
      </c>
      <c r="H23" s="51" t="s">
        <v>12</v>
      </c>
    </row>
    <row r="24" spans="1:10" ht="48.75" customHeight="1" thickBot="1" x14ac:dyDescent="0.3">
      <c r="A24" s="44" t="s">
        <v>31</v>
      </c>
      <c r="B24" s="52" t="s">
        <v>36</v>
      </c>
      <c r="C24" s="53" t="s">
        <v>11</v>
      </c>
      <c r="D24" s="54">
        <v>2005.0984699999999</v>
      </c>
      <c r="E24" s="2">
        <f>3271.11717+80.588</f>
        <v>3351.7051700000002</v>
      </c>
      <c r="F24" s="54">
        <f>1836+399.404</f>
        <v>2235.404</v>
      </c>
      <c r="G24" s="3">
        <f t="shared" si="1"/>
        <v>7592.2076400000005</v>
      </c>
      <c r="H24" s="44" t="s">
        <v>12</v>
      </c>
      <c r="J24" s="8">
        <v>290.04000000000002</v>
      </c>
    </row>
    <row r="25" spans="1:10" ht="48.75" customHeight="1" thickBot="1" x14ac:dyDescent="0.3">
      <c r="A25" s="39" t="s">
        <v>32</v>
      </c>
      <c r="B25" s="40" t="s">
        <v>34</v>
      </c>
      <c r="C25" s="29" t="s">
        <v>11</v>
      </c>
      <c r="D25" s="41">
        <v>0</v>
      </c>
      <c r="E25" s="31">
        <f>7.65707-7.65707</f>
        <v>0</v>
      </c>
      <c r="F25" s="41">
        <v>0</v>
      </c>
      <c r="G25" s="32">
        <f t="shared" si="1"/>
        <v>0</v>
      </c>
      <c r="H25" s="13" t="s">
        <v>12</v>
      </c>
    </row>
    <row r="26" spans="1:10" ht="16.5" thickBot="1" x14ac:dyDescent="0.3">
      <c r="A26" s="12" t="s">
        <v>52</v>
      </c>
      <c r="B26" s="86" t="s">
        <v>16</v>
      </c>
      <c r="C26" s="87"/>
      <c r="D26" s="87"/>
      <c r="E26" s="87"/>
      <c r="F26" s="87"/>
      <c r="G26" s="87"/>
      <c r="H26" s="88"/>
    </row>
    <row r="27" spans="1:10" ht="36.75" customHeight="1" thickBot="1" x14ac:dyDescent="0.3">
      <c r="A27" s="13" t="s">
        <v>45</v>
      </c>
      <c r="B27" s="14" t="s">
        <v>33</v>
      </c>
      <c r="C27" s="15" t="s">
        <v>19</v>
      </c>
      <c r="D27" s="15">
        <v>0</v>
      </c>
      <c r="E27" s="15">
        <v>0</v>
      </c>
      <c r="F27" s="15">
        <v>0</v>
      </c>
      <c r="G27" s="15">
        <v>0</v>
      </c>
      <c r="H27" s="15" t="s">
        <v>20</v>
      </c>
    </row>
    <row r="28" spans="1:10" s="57" customFormat="1" ht="16.5" thickBot="1" x14ac:dyDescent="0.3">
      <c r="A28" s="92" t="s">
        <v>47</v>
      </c>
      <c r="B28" s="92"/>
      <c r="C28" s="93"/>
      <c r="D28" s="3">
        <f>SUM(D18:D25)</f>
        <v>6577.7791999999999</v>
      </c>
      <c r="E28" s="3">
        <f t="shared" ref="E28:G28" si="2">SUM(E18:E25)</f>
        <v>6597.6997000000001</v>
      </c>
      <c r="F28" s="3">
        <f>SUM(F18:F25)</f>
        <v>6705.1679999999997</v>
      </c>
      <c r="G28" s="3">
        <f t="shared" si="2"/>
        <v>19880.6469</v>
      </c>
      <c r="H28" s="55"/>
      <c r="I28" s="56"/>
      <c r="J28" s="56">
        <f>SUM(D28:F28)</f>
        <v>19880.6469</v>
      </c>
    </row>
    <row r="29" spans="1:10" s="57" customFormat="1" ht="16.5" thickBot="1" x14ac:dyDescent="0.3">
      <c r="A29" s="80" t="s">
        <v>1</v>
      </c>
      <c r="B29" s="81"/>
      <c r="C29" s="82"/>
      <c r="D29" s="4">
        <f>D16+D28</f>
        <v>7533.0771100000002</v>
      </c>
      <c r="E29" s="4">
        <f>E16+E28</f>
        <v>7310.1313600000003</v>
      </c>
      <c r="F29" s="4">
        <f>F16+F28</f>
        <v>9000</v>
      </c>
      <c r="G29" s="4">
        <f>G16+G28</f>
        <v>23843.208469999998</v>
      </c>
      <c r="H29" s="58"/>
      <c r="I29" s="56"/>
      <c r="J29" s="56">
        <f>SUM(D29:F29)</f>
        <v>23843.208470000001</v>
      </c>
    </row>
    <row r="30" spans="1:10" x14ac:dyDescent="0.25">
      <c r="J30" s="34">
        <v>25650.560939999999</v>
      </c>
    </row>
    <row r="31" spans="1:10" x14ac:dyDescent="0.25">
      <c r="I31" s="43"/>
      <c r="J31" s="43">
        <f>J29-J30</f>
        <v>-1807.352469999998</v>
      </c>
    </row>
  </sheetData>
  <mergeCells count="17">
    <mergeCell ref="F1:H1"/>
    <mergeCell ref="F3:H3"/>
    <mergeCell ref="A4:H4"/>
    <mergeCell ref="A5:A6"/>
    <mergeCell ref="B5:B6"/>
    <mergeCell ref="C5:C6"/>
    <mergeCell ref="D5:G5"/>
    <mergeCell ref="H5:H6"/>
    <mergeCell ref="F2:H2"/>
    <mergeCell ref="A29:C29"/>
    <mergeCell ref="A7:H7"/>
    <mergeCell ref="B8:H8"/>
    <mergeCell ref="B14:H14"/>
    <mergeCell ref="A16:C16"/>
    <mergeCell ref="A17:H17"/>
    <mergeCell ref="B26:H26"/>
    <mergeCell ref="A28:C28"/>
  </mergeCells>
  <hyperlinks>
    <hyperlink ref="B164" r:id="rId1" display="javascript:imPopUpWin('http://www.medteh86.ru/table.html',0,0,'yes','yes');"/>
    <hyperlink ref="B165" r:id="rId2" display="javascript:imPopUpWin('http://www.medteh86.ru/stul.html',0,0,'yes','yes');"/>
    <hyperlink ref="B166" r:id="rId3" display="http://www.medteh86.ru/shkaf_dok.html"/>
    <hyperlink ref="B167" r:id="rId4" display="javascript:imPopUpWin('http://www.medteh86.ru/medshkaf.html',0,0,'yes','yes');"/>
    <hyperlink ref="B168" r:id="rId5" display="javascript:imPopUpWin('http://www.medteh86.ru/shirma.html',0,0,'yes','yes');"/>
    <hyperlink ref="B169" r:id="rId6" display="javascript:imPopUpWin('http://www.medteh86.ru/stol_proc.html',0,0,'yes','yes');"/>
    <hyperlink ref="B170" r:id="rId7" display="javascript:imPopUpWin('http://www.medteh86.ru/stol_proc.html',0,0,'yes','yes');"/>
    <hyperlink ref="B171" r:id="rId8" display="javascript:imPopUpWin('http://www.medteh86.ru/kushetki.html',0,0,'yes','yes');"/>
    <hyperlink ref="B172" r:id="rId9" display="javascript:imPopUpWin('http://www.medteh86.ru/holod.html',0,0,'yes','yes');"/>
    <hyperlink ref="B174" r:id="rId10" display="javascript:imPopUpWin('http://www.medteh86.ru/vesy.html',0,0,'yes','yes');"/>
    <hyperlink ref="B175" r:id="rId11" display="javascript:imPopUpWin('http://www.medteh86.ru/rostomer.html',0,0,'yes','yes');"/>
    <hyperlink ref="B176" r:id="rId12" display="javascript:imPopUpWin('http://www.medteh86.ru/spiro.html',0,0,'yes','yes');"/>
    <hyperlink ref="B177" r:id="rId13" display="javascript:imPopUpWin('http://www.medteh86.ru/dinamo.html',0,0,'yes','yes');"/>
    <hyperlink ref="B179" r:id="rId14" display="javascript:imPopUpWin('http://www.medteh86.ru/diagnostik.html',0,0,'yes','yes');"/>
    <hyperlink ref="B180" r:id="rId15" display="javascript:imPopUpWin('http://www.medteh86.ru/tonometer.html',0,0,'yes','yes');"/>
    <hyperlink ref="B181" r:id="rId16" display="javascript:imPopUpWin('http://www.medteh86.ru/steto.html',0,0,'yes','yes');"/>
    <hyperlink ref="B182" r:id="rId17" display="javascript:imPopUpWin('http://www.medteh86.ru/bix.html',0,0,'yes','yes');"/>
    <hyperlink ref="B183" r:id="rId18" display="javascript:imPopUpWin('http://www.medteh86.ru/bix.html',0,0,'yes','yes');"/>
    <hyperlink ref="B184" r:id="rId19" display="javascript:imPopUpWin('http://www.medteh86.ru/gum.html',0,0,'yes','yes');"/>
    <hyperlink ref="B185" r:id="rId20" display="javascript:imPopUpWin('http://www.medteh86.ru/pintset.html',0,0,'yes','yes');"/>
    <hyperlink ref="B186" r:id="rId21" display="javascript:imPopUpWin('http://www.medteh86.ru/termometer.html',0,0,'yes','yes');"/>
    <hyperlink ref="B187" r:id="rId22" display="javascript:imPopUpWin('http://www.medteh86.ru/nohzn.html',0,0,'yes','yes');"/>
    <hyperlink ref="B188" r:id="rId23" display="javascript:imPopUpWin('http://www.medteh86.ru/gum.html',0,0,'yes','yes');"/>
    <hyperlink ref="B189" r:id="rId24" display="javascript:imPopUpWin('http://www.medteh86.ru/gum.html',0,0,'yes','yes');"/>
    <hyperlink ref="B190" r:id="rId25" display="javascript:imPopUpWin('http://www.medteh86.ru/lotki.html',0,0,'yes','yes');"/>
    <hyperlink ref="B191" r:id="rId26" display="javascript:imPopUpWin('http://www.medteh86.ru/spatel.html',0,0,'yes','yes');"/>
    <hyperlink ref="B192" r:id="rId27" display="javascript:imPopUpWin('http://www.medteh86.ru/immobil.html',0,0,'yes','yes');"/>
    <hyperlink ref="B193" r:id="rId28" display="javascript:imPopUpWin('http://www.medteh86.ru/immobil.html',0,0,'yes','yes');"/>
    <hyperlink ref="B194" r:id="rId29" display="javascript:imPopUpWin('http://www.medteh86.ru/kvarts.html',0,0,'yes','yes');"/>
    <hyperlink ref="B196" r:id="rId30" display="javascript:imPopUpWin('http://www.medteh86.ru/diagnostik.html',0,0,'yes','yes');"/>
    <hyperlink ref="B198" r:id="rId31" display="javascript:imPopUpWin('http://www.medteh86.ru/diagnostik.html',0,0,'yes','yes');"/>
  </hyperlinks>
  <pageMargins left="0.51181102362204722" right="0.31496062992125984" top="0.15748031496062992" bottom="0" header="0.31496062992125984" footer="0.31496062992125984"/>
  <pageSetup paperSize="9" scale="85" fitToHeight="0" orientation="landscape" verticalDpi="120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topLeftCell="A23" zoomScale="80" zoomScaleNormal="100" zoomScaleSheetLayoutView="80" workbookViewId="0">
      <selection activeCell="D30" sqref="D30:G31"/>
    </sheetView>
  </sheetViews>
  <sheetFormatPr defaultRowHeight="15.75" x14ac:dyDescent="0.25"/>
  <cols>
    <col min="1" max="1" width="6.5703125" style="8" customWidth="1"/>
    <col min="2" max="2" width="49.5703125" style="8" customWidth="1"/>
    <col min="3" max="3" width="21.42578125" style="8" customWidth="1"/>
    <col min="4" max="4" width="14" style="8" customWidth="1"/>
    <col min="5" max="5" width="13.42578125" style="8" customWidth="1"/>
    <col min="6" max="6" width="13.28515625" style="8" customWidth="1"/>
    <col min="7" max="7" width="14.42578125" style="8" customWidth="1"/>
    <col min="8" max="8" width="29.85546875" style="8" customWidth="1"/>
    <col min="9" max="9" width="51.5703125" style="8" customWidth="1"/>
    <col min="10" max="16384" width="9.140625" style="8"/>
  </cols>
  <sheetData>
    <row r="1" spans="1:9" ht="75.75" customHeight="1" x14ac:dyDescent="0.25">
      <c r="E1" s="114" t="s">
        <v>57</v>
      </c>
      <c r="F1" s="114"/>
      <c r="G1" s="114"/>
      <c r="H1" s="114"/>
    </row>
    <row r="2" spans="1:9" ht="116.25" customHeight="1" x14ac:dyDescent="0.25">
      <c r="F2" s="94" t="s">
        <v>56</v>
      </c>
      <c r="G2" s="94"/>
      <c r="H2" s="94"/>
    </row>
    <row r="3" spans="1:9" ht="56.25" customHeight="1" x14ac:dyDescent="0.25">
      <c r="A3" s="95" t="s">
        <v>54</v>
      </c>
      <c r="B3" s="96"/>
      <c r="C3" s="96"/>
      <c r="D3" s="96"/>
      <c r="E3" s="96"/>
      <c r="F3" s="96"/>
      <c r="G3" s="96"/>
      <c r="H3" s="96"/>
    </row>
    <row r="4" spans="1:9" ht="15.75" customHeight="1" x14ac:dyDescent="0.25">
      <c r="A4" s="9"/>
      <c r="B4" s="60"/>
      <c r="C4" s="60"/>
      <c r="D4" s="60"/>
      <c r="E4" s="60"/>
      <c r="F4" s="60"/>
      <c r="G4" s="60"/>
      <c r="H4" s="60"/>
    </row>
    <row r="5" spans="1:9" ht="17.25" customHeight="1" thickBot="1" x14ac:dyDescent="0.3">
      <c r="A5" s="9"/>
      <c r="B5" s="60"/>
      <c r="C5" s="60"/>
      <c r="D5" s="60"/>
      <c r="E5" s="60"/>
      <c r="F5" s="60"/>
      <c r="G5" s="60"/>
      <c r="H5" s="60"/>
    </row>
    <row r="6" spans="1:9" ht="18" customHeight="1" thickBot="1" x14ac:dyDescent="0.3">
      <c r="A6" s="97" t="s">
        <v>0</v>
      </c>
      <c r="B6" s="97" t="s">
        <v>3</v>
      </c>
      <c r="C6" s="99" t="s">
        <v>4</v>
      </c>
      <c r="D6" s="100" t="s">
        <v>5</v>
      </c>
      <c r="E6" s="101"/>
      <c r="F6" s="101"/>
      <c r="G6" s="102"/>
      <c r="H6" s="103" t="s">
        <v>6</v>
      </c>
      <c r="I6" s="115" t="s">
        <v>68</v>
      </c>
    </row>
    <row r="7" spans="1:9" ht="16.5" customHeight="1" thickBot="1" x14ac:dyDescent="0.3">
      <c r="A7" s="98"/>
      <c r="B7" s="98"/>
      <c r="C7" s="98"/>
      <c r="D7" s="10">
        <v>2021</v>
      </c>
      <c r="E7" s="11">
        <v>2022</v>
      </c>
      <c r="F7" s="11">
        <v>2023</v>
      </c>
      <c r="G7" s="11" t="s">
        <v>7</v>
      </c>
      <c r="H7" s="98"/>
      <c r="I7" s="115"/>
    </row>
    <row r="8" spans="1:9" ht="16.5" customHeight="1" thickBot="1" x14ac:dyDescent="0.3">
      <c r="A8" s="83" t="s">
        <v>8</v>
      </c>
      <c r="B8" s="84"/>
      <c r="C8" s="84"/>
      <c r="D8" s="84"/>
      <c r="E8" s="84"/>
      <c r="F8" s="84"/>
      <c r="G8" s="84"/>
      <c r="H8" s="84"/>
      <c r="I8" s="85"/>
    </row>
    <row r="9" spans="1:9" ht="16.5" thickBot="1" x14ac:dyDescent="0.3">
      <c r="A9" s="12" t="s">
        <v>48</v>
      </c>
      <c r="B9" s="83" t="s">
        <v>9</v>
      </c>
      <c r="C9" s="84"/>
      <c r="D9" s="84"/>
      <c r="E9" s="84"/>
      <c r="F9" s="84"/>
      <c r="G9" s="84"/>
      <c r="H9" s="84"/>
      <c r="I9" s="85"/>
    </row>
    <row r="10" spans="1:9" ht="48.75" customHeight="1" thickBot="1" x14ac:dyDescent="0.3">
      <c r="A10" s="13" t="s">
        <v>10</v>
      </c>
      <c r="B10" s="14" t="s">
        <v>39</v>
      </c>
      <c r="C10" s="15" t="s">
        <v>11</v>
      </c>
      <c r="D10" s="16">
        <v>350</v>
      </c>
      <c r="E10" s="16">
        <v>400</v>
      </c>
      <c r="F10" s="16">
        <v>450</v>
      </c>
      <c r="G10" s="17">
        <f>SUM(D10:F10)</f>
        <v>1200</v>
      </c>
      <c r="H10" s="18" t="s">
        <v>12</v>
      </c>
      <c r="I10" s="29" t="s">
        <v>71</v>
      </c>
    </row>
    <row r="11" spans="1:9" ht="63" customHeight="1" thickBot="1" x14ac:dyDescent="0.3">
      <c r="A11" s="13" t="s">
        <v>13</v>
      </c>
      <c r="B11" s="14" t="s">
        <v>40</v>
      </c>
      <c r="C11" s="15" t="s">
        <v>11</v>
      </c>
      <c r="D11" s="16">
        <v>616</v>
      </c>
      <c r="E11" s="16">
        <v>693</v>
      </c>
      <c r="F11" s="16">
        <v>693</v>
      </c>
      <c r="G11" s="17">
        <f>SUM(D11:F11)</f>
        <v>2002</v>
      </c>
      <c r="H11" s="18" t="s">
        <v>12</v>
      </c>
      <c r="I11" s="29" t="s">
        <v>71</v>
      </c>
    </row>
    <row r="12" spans="1:9" ht="129.75" customHeight="1" thickBot="1" x14ac:dyDescent="0.3">
      <c r="A12" s="19" t="s">
        <v>14</v>
      </c>
      <c r="B12" s="20" t="s">
        <v>41</v>
      </c>
      <c r="C12" s="11" t="s">
        <v>11</v>
      </c>
      <c r="D12" s="21">
        <v>300</v>
      </c>
      <c r="E12" s="21">
        <v>300</v>
      </c>
      <c r="F12" s="21">
        <v>300</v>
      </c>
      <c r="G12" s="17">
        <f t="shared" ref="G12:G15" si="0">SUM(D12:F12)</f>
        <v>900</v>
      </c>
      <c r="H12" s="22" t="s">
        <v>12</v>
      </c>
      <c r="I12" s="29" t="s">
        <v>71</v>
      </c>
    </row>
    <row r="13" spans="1:9" ht="50.25" customHeight="1" thickBot="1" x14ac:dyDescent="0.3">
      <c r="A13" s="19" t="s">
        <v>15</v>
      </c>
      <c r="B13" s="13" t="s">
        <v>55</v>
      </c>
      <c r="C13" s="29" t="s">
        <v>11</v>
      </c>
      <c r="D13" s="31">
        <f>558+10920</f>
        <v>11478</v>
      </c>
      <c r="E13" s="31">
        <f>558+10920</f>
        <v>11478</v>
      </c>
      <c r="F13" s="31">
        <f>558+10920</f>
        <v>11478</v>
      </c>
      <c r="G13" s="32">
        <f t="shared" si="0"/>
        <v>34434</v>
      </c>
      <c r="H13" s="13" t="s">
        <v>12</v>
      </c>
      <c r="I13" s="29" t="s">
        <v>71</v>
      </c>
    </row>
    <row r="14" spans="1:9" ht="49.5" customHeight="1" thickBot="1" x14ac:dyDescent="0.3">
      <c r="A14" s="13" t="s">
        <v>43</v>
      </c>
      <c r="B14" s="13" t="s">
        <v>44</v>
      </c>
      <c r="C14" s="29" t="s">
        <v>11</v>
      </c>
      <c r="D14" s="31">
        <v>0</v>
      </c>
      <c r="E14" s="31">
        <v>0</v>
      </c>
      <c r="F14" s="31">
        <v>0</v>
      </c>
      <c r="G14" s="32">
        <f t="shared" si="0"/>
        <v>0</v>
      </c>
      <c r="H14" s="13" t="s">
        <v>12</v>
      </c>
      <c r="I14" s="29" t="s">
        <v>71</v>
      </c>
    </row>
    <row r="15" spans="1:9" ht="49.5" customHeight="1" thickBot="1" x14ac:dyDescent="0.3">
      <c r="A15" s="13" t="s">
        <v>60</v>
      </c>
      <c r="B15" s="13" t="s">
        <v>58</v>
      </c>
      <c r="C15" s="29" t="s">
        <v>11</v>
      </c>
      <c r="D15" s="31">
        <v>3180</v>
      </c>
      <c r="E15" s="31">
        <v>3180</v>
      </c>
      <c r="F15" s="31">
        <v>3180</v>
      </c>
      <c r="G15" s="32">
        <f t="shared" si="0"/>
        <v>9540</v>
      </c>
      <c r="H15" s="13" t="s">
        <v>12</v>
      </c>
      <c r="I15" s="29" t="s">
        <v>71</v>
      </c>
    </row>
    <row r="16" spans="1:9" ht="16.5" customHeight="1" thickBot="1" x14ac:dyDescent="0.3">
      <c r="A16" s="33" t="s">
        <v>50</v>
      </c>
      <c r="B16" s="83" t="s">
        <v>16</v>
      </c>
      <c r="C16" s="84"/>
      <c r="D16" s="84"/>
      <c r="E16" s="84"/>
      <c r="F16" s="84"/>
      <c r="G16" s="84"/>
      <c r="H16" s="84"/>
      <c r="I16" s="85"/>
    </row>
    <row r="17" spans="1:9" ht="66.75" customHeight="1" thickBot="1" x14ac:dyDescent="0.3">
      <c r="A17" s="13" t="s">
        <v>17</v>
      </c>
      <c r="B17" s="14" t="s">
        <v>18</v>
      </c>
      <c r="C17" s="15" t="s">
        <v>19</v>
      </c>
      <c r="D17" s="15">
        <v>0</v>
      </c>
      <c r="E17" s="15">
        <v>0</v>
      </c>
      <c r="F17" s="15">
        <v>0</v>
      </c>
      <c r="G17" s="15">
        <v>0</v>
      </c>
      <c r="H17" s="15" t="s">
        <v>20</v>
      </c>
      <c r="I17" s="73" t="s">
        <v>69</v>
      </c>
    </row>
    <row r="18" spans="1:9" ht="51" customHeight="1" thickBot="1" x14ac:dyDescent="0.3">
      <c r="A18" s="13" t="s">
        <v>59</v>
      </c>
      <c r="B18" s="66" t="s">
        <v>61</v>
      </c>
      <c r="C18" s="29" t="s">
        <v>62</v>
      </c>
      <c r="D18" s="15">
        <v>0</v>
      </c>
      <c r="E18" s="15">
        <v>0</v>
      </c>
      <c r="F18" s="15">
        <v>0</v>
      </c>
      <c r="G18" s="15">
        <v>0</v>
      </c>
      <c r="H18" s="15" t="s">
        <v>20</v>
      </c>
      <c r="I18" s="73" t="s">
        <v>69</v>
      </c>
    </row>
    <row r="19" spans="1:9" ht="16.5" customHeight="1" thickBot="1" x14ac:dyDescent="0.3">
      <c r="A19" s="104" t="s">
        <v>49</v>
      </c>
      <c r="B19" s="105"/>
      <c r="C19" s="106"/>
      <c r="D19" s="32">
        <f>D10+D11+D12+D13+D17+D14+D15</f>
        <v>15924</v>
      </c>
      <c r="E19" s="32">
        <f t="shared" ref="E19:G19" si="1">E10+E11+E12+E13+E17+E14+E15</f>
        <v>16051</v>
      </c>
      <c r="F19" s="32">
        <f t="shared" si="1"/>
        <v>16101</v>
      </c>
      <c r="G19" s="32">
        <f t="shared" si="1"/>
        <v>48076</v>
      </c>
      <c r="H19" s="18"/>
      <c r="I19" s="62"/>
    </row>
    <row r="20" spans="1:9" ht="37.5" customHeight="1" thickBot="1" x14ac:dyDescent="0.3">
      <c r="A20" s="89" t="s">
        <v>70</v>
      </c>
      <c r="B20" s="116"/>
      <c r="C20" s="116"/>
      <c r="D20" s="116"/>
      <c r="E20" s="116"/>
      <c r="F20" s="116"/>
      <c r="G20" s="116"/>
      <c r="H20" s="116"/>
      <c r="I20" s="117"/>
    </row>
    <row r="21" spans="1:9" ht="50.25" customHeight="1" thickBot="1" x14ac:dyDescent="0.3">
      <c r="A21" s="13" t="s">
        <v>21</v>
      </c>
      <c r="B21" s="14" t="s">
        <v>35</v>
      </c>
      <c r="C21" s="15" t="s">
        <v>11</v>
      </c>
      <c r="D21" s="16">
        <v>100</v>
      </c>
      <c r="E21" s="17">
        <v>150</v>
      </c>
      <c r="F21" s="17">
        <v>200</v>
      </c>
      <c r="G21" s="17">
        <f t="shared" ref="G21:G27" si="2">SUM(D21:F21)</f>
        <v>450</v>
      </c>
      <c r="H21" s="18" t="s">
        <v>12</v>
      </c>
      <c r="I21" s="29" t="s">
        <v>71</v>
      </c>
    </row>
    <row r="22" spans="1:9" ht="47.25" customHeight="1" thickBot="1" x14ac:dyDescent="0.3">
      <c r="A22" s="19" t="s">
        <v>22</v>
      </c>
      <c r="B22" s="20" t="s">
        <v>23</v>
      </c>
      <c r="C22" s="11" t="s">
        <v>11</v>
      </c>
      <c r="D22" s="21">
        <v>150</v>
      </c>
      <c r="E22" s="35">
        <v>300</v>
      </c>
      <c r="F22" s="35">
        <v>300</v>
      </c>
      <c r="G22" s="17">
        <f t="shared" si="2"/>
        <v>750</v>
      </c>
      <c r="H22" s="22" t="s">
        <v>12</v>
      </c>
      <c r="I22" s="29" t="s">
        <v>71</v>
      </c>
    </row>
    <row r="23" spans="1:9" ht="80.25" customHeight="1" thickBot="1" x14ac:dyDescent="0.3">
      <c r="A23" s="19" t="s">
        <v>26</v>
      </c>
      <c r="B23" s="20" t="s">
        <v>27</v>
      </c>
      <c r="C23" s="11" t="s">
        <v>11</v>
      </c>
      <c r="D23" s="64">
        <v>4620</v>
      </c>
      <c r="E23" s="35">
        <v>4697</v>
      </c>
      <c r="F23" s="35">
        <v>4774</v>
      </c>
      <c r="G23" s="17">
        <f>SUM(D23:F23)</f>
        <v>14091</v>
      </c>
      <c r="H23" s="22" t="s">
        <v>12</v>
      </c>
      <c r="I23" s="29" t="s">
        <v>71</v>
      </c>
    </row>
    <row r="24" spans="1:9" ht="50.25" customHeight="1" thickBot="1" x14ac:dyDescent="0.3">
      <c r="A24" s="36" t="s">
        <v>46</v>
      </c>
      <c r="B24" s="20" t="s">
        <v>28</v>
      </c>
      <c r="C24" s="11" t="s">
        <v>11</v>
      </c>
      <c r="D24" s="65">
        <v>500</v>
      </c>
      <c r="E24" s="38">
        <v>600</v>
      </c>
      <c r="F24" s="38">
        <v>600</v>
      </c>
      <c r="G24" s="17">
        <f>SUM(D24:F24)</f>
        <v>1700</v>
      </c>
      <c r="H24" s="22" t="s">
        <v>12</v>
      </c>
      <c r="I24" s="29" t="s">
        <v>71</v>
      </c>
    </row>
    <row r="25" spans="1:9" ht="48.75" customHeight="1" thickBot="1" x14ac:dyDescent="0.3">
      <c r="A25" s="19" t="s">
        <v>29</v>
      </c>
      <c r="B25" s="20" t="s">
        <v>30</v>
      </c>
      <c r="C25" s="11" t="s">
        <v>11</v>
      </c>
      <c r="D25" s="64">
        <v>400</v>
      </c>
      <c r="E25" s="21">
        <v>400</v>
      </c>
      <c r="F25" s="21">
        <v>400</v>
      </c>
      <c r="G25" s="17">
        <f>SUM(D25:F25)</f>
        <v>1200</v>
      </c>
      <c r="H25" s="22" t="s">
        <v>12</v>
      </c>
      <c r="I25" s="29" t="s">
        <v>71</v>
      </c>
    </row>
    <row r="26" spans="1:9" ht="48.75" customHeight="1" thickBot="1" x14ac:dyDescent="0.3">
      <c r="A26" s="13" t="s">
        <v>31</v>
      </c>
      <c r="B26" s="61" t="s">
        <v>36</v>
      </c>
      <c r="C26" s="29" t="s">
        <v>11</v>
      </c>
      <c r="D26" s="30">
        <v>2541</v>
      </c>
      <c r="E26" s="31">
        <v>2618</v>
      </c>
      <c r="F26" s="30">
        <v>2695</v>
      </c>
      <c r="G26" s="32">
        <f t="shared" si="2"/>
        <v>7854</v>
      </c>
      <c r="H26" s="13" t="s">
        <v>12</v>
      </c>
      <c r="I26" s="29" t="s">
        <v>71</v>
      </c>
    </row>
    <row r="27" spans="1:9" ht="48.75" customHeight="1" thickBot="1" x14ac:dyDescent="0.3">
      <c r="A27" s="39" t="s">
        <v>32</v>
      </c>
      <c r="B27" s="40" t="s">
        <v>34</v>
      </c>
      <c r="C27" s="29" t="s">
        <v>11</v>
      </c>
      <c r="D27" s="41">
        <v>0</v>
      </c>
      <c r="E27" s="31">
        <v>0</v>
      </c>
      <c r="F27" s="41">
        <v>0</v>
      </c>
      <c r="G27" s="32">
        <f t="shared" si="2"/>
        <v>0</v>
      </c>
      <c r="H27" s="13" t="s">
        <v>12</v>
      </c>
      <c r="I27" s="29" t="s">
        <v>71</v>
      </c>
    </row>
    <row r="28" spans="1:9" ht="16.5" customHeight="1" thickBot="1" x14ac:dyDescent="0.3">
      <c r="A28" s="12" t="s">
        <v>52</v>
      </c>
      <c r="B28" s="83" t="s">
        <v>16</v>
      </c>
      <c r="C28" s="84"/>
      <c r="D28" s="84"/>
      <c r="E28" s="84"/>
      <c r="F28" s="84"/>
      <c r="G28" s="84"/>
      <c r="H28" s="84"/>
      <c r="I28" s="85"/>
    </row>
    <row r="29" spans="1:9" ht="36.75" customHeight="1" thickBot="1" x14ac:dyDescent="0.3">
      <c r="A29" s="13" t="s">
        <v>45</v>
      </c>
      <c r="B29" s="14" t="s">
        <v>33</v>
      </c>
      <c r="C29" s="15" t="s">
        <v>19</v>
      </c>
      <c r="D29" s="15">
        <v>0</v>
      </c>
      <c r="E29" s="15">
        <v>0</v>
      </c>
      <c r="F29" s="15">
        <v>0</v>
      </c>
      <c r="G29" s="15">
        <v>0</v>
      </c>
      <c r="H29" s="15" t="s">
        <v>20</v>
      </c>
      <c r="I29" s="73" t="s">
        <v>69</v>
      </c>
    </row>
    <row r="30" spans="1:9" ht="16.5" thickBot="1" x14ac:dyDescent="0.3">
      <c r="A30" s="112" t="s">
        <v>47</v>
      </c>
      <c r="B30" s="112"/>
      <c r="C30" s="113"/>
      <c r="D30" s="32">
        <f>SUM(D21:D27)</f>
        <v>8311</v>
      </c>
      <c r="E30" s="32">
        <f t="shared" ref="E30:G30" si="3">SUM(E21:E27)</f>
        <v>8765</v>
      </c>
      <c r="F30" s="32">
        <f>SUM(F21:F27)</f>
        <v>8969</v>
      </c>
      <c r="G30" s="32">
        <f t="shared" si="3"/>
        <v>26045</v>
      </c>
      <c r="H30" s="62"/>
      <c r="I30" s="62"/>
    </row>
    <row r="31" spans="1:9" ht="17.25" customHeight="1" thickBot="1" x14ac:dyDescent="0.3">
      <c r="A31" s="104" t="s">
        <v>1</v>
      </c>
      <c r="B31" s="105"/>
      <c r="C31" s="106"/>
      <c r="D31" s="42">
        <f>D19+D30</f>
        <v>24235</v>
      </c>
      <c r="E31" s="42">
        <f>E19+E30</f>
        <v>24816</v>
      </c>
      <c r="F31" s="42">
        <f>F19+F30</f>
        <v>25070</v>
      </c>
      <c r="G31" s="42">
        <f>G19+G30</f>
        <v>74121</v>
      </c>
      <c r="H31" s="63"/>
      <c r="I31" s="62"/>
    </row>
    <row r="32" spans="1:9" ht="19.5" customHeight="1" x14ac:dyDescent="0.3">
      <c r="B32" s="70" t="s">
        <v>63</v>
      </c>
      <c r="C32" s="70"/>
      <c r="D32" s="71"/>
      <c r="E32" s="71"/>
      <c r="F32" s="71"/>
      <c r="G32" s="68"/>
      <c r="H32" s="69"/>
    </row>
    <row r="33" spans="2:8" ht="18.75" x14ac:dyDescent="0.3">
      <c r="B33" s="70"/>
      <c r="C33" s="70"/>
      <c r="D33" s="71"/>
      <c r="E33" s="71"/>
      <c r="F33" s="71"/>
      <c r="G33" s="68"/>
      <c r="H33" s="69"/>
    </row>
    <row r="34" spans="2:8" ht="18.75" x14ac:dyDescent="0.3">
      <c r="B34" s="107" t="s">
        <v>64</v>
      </c>
      <c r="C34" s="72"/>
      <c r="D34" s="72"/>
      <c r="E34" s="72"/>
      <c r="F34" s="72"/>
      <c r="G34" s="67"/>
      <c r="H34" s="67"/>
    </row>
    <row r="35" spans="2:8" ht="18.75" x14ac:dyDescent="0.3">
      <c r="B35" s="111"/>
      <c r="C35" s="72"/>
      <c r="D35" s="108" t="s">
        <v>65</v>
      </c>
      <c r="E35" s="109"/>
      <c r="F35" s="72"/>
      <c r="G35" s="110"/>
      <c r="H35" s="110"/>
    </row>
    <row r="36" spans="2:8" ht="18.75" x14ac:dyDescent="0.3">
      <c r="B36" s="111"/>
      <c r="C36" s="72"/>
      <c r="D36" s="109" t="s">
        <v>66</v>
      </c>
      <c r="E36" s="109"/>
      <c r="F36" s="72"/>
      <c r="G36" s="67"/>
      <c r="H36" s="67"/>
    </row>
    <row r="37" spans="2:8" ht="18.75" x14ac:dyDescent="0.3">
      <c r="B37" s="72"/>
      <c r="C37" s="72"/>
      <c r="D37" s="72"/>
      <c r="E37" s="72"/>
      <c r="F37" s="72"/>
      <c r="G37" s="67"/>
      <c r="H37" s="67"/>
    </row>
    <row r="38" spans="2:8" ht="18.75" x14ac:dyDescent="0.3">
      <c r="B38" s="107" t="s">
        <v>67</v>
      </c>
      <c r="C38" s="72"/>
      <c r="D38" s="72"/>
      <c r="E38" s="72"/>
      <c r="F38" s="72"/>
      <c r="G38" s="67"/>
      <c r="H38" s="67"/>
    </row>
    <row r="39" spans="2:8" ht="18.75" x14ac:dyDescent="0.3">
      <c r="B39" s="107"/>
      <c r="C39" s="72"/>
      <c r="D39" s="108" t="s">
        <v>65</v>
      </c>
      <c r="E39" s="109"/>
      <c r="F39" s="72"/>
      <c r="G39" s="110"/>
      <c r="H39" s="110"/>
    </row>
    <row r="40" spans="2:8" ht="18.75" x14ac:dyDescent="0.3">
      <c r="B40" s="107"/>
      <c r="C40" s="72"/>
      <c r="D40" s="109" t="s">
        <v>66</v>
      </c>
      <c r="E40" s="109"/>
      <c r="F40" s="72"/>
      <c r="G40" s="67"/>
      <c r="H40" s="67"/>
    </row>
    <row r="41" spans="2:8" ht="18.75" x14ac:dyDescent="0.3">
      <c r="B41" s="72"/>
      <c r="C41" s="72"/>
      <c r="D41" s="72"/>
      <c r="E41" s="72"/>
      <c r="F41" s="72"/>
      <c r="G41" s="67"/>
      <c r="H41" s="67"/>
    </row>
  </sheetData>
  <mergeCells count="25">
    <mergeCell ref="A19:C19"/>
    <mergeCell ref="A30:C30"/>
    <mergeCell ref="B28:I28"/>
    <mergeCell ref="E1:H1"/>
    <mergeCell ref="F2:H2"/>
    <mergeCell ref="H6:H7"/>
    <mergeCell ref="A3:H3"/>
    <mergeCell ref="A6:A7"/>
    <mergeCell ref="B6:B7"/>
    <mergeCell ref="C6:C7"/>
    <mergeCell ref="D6:G6"/>
    <mergeCell ref="I6:I7"/>
    <mergeCell ref="A8:I8"/>
    <mergeCell ref="B9:I9"/>
    <mergeCell ref="B16:I16"/>
    <mergeCell ref="A20:I20"/>
    <mergeCell ref="A31:C31"/>
    <mergeCell ref="B38:B40"/>
    <mergeCell ref="D39:E39"/>
    <mergeCell ref="D40:E40"/>
    <mergeCell ref="G39:H39"/>
    <mergeCell ref="B34:B36"/>
    <mergeCell ref="D35:E35"/>
    <mergeCell ref="D36:E36"/>
    <mergeCell ref="G35:H35"/>
  </mergeCells>
  <hyperlinks>
    <hyperlink ref="B165" r:id="rId1" display="javascript:imPopUpWin('http://www.medteh86.ru/table.html',0,0,'yes','yes');"/>
    <hyperlink ref="B166" r:id="rId2" display="javascript:imPopUpWin('http://www.medteh86.ru/stul.html',0,0,'yes','yes');"/>
    <hyperlink ref="B167" r:id="rId3" display="http://www.medteh86.ru/shkaf_dok.html"/>
    <hyperlink ref="B168" r:id="rId4" display="javascript:imPopUpWin('http://www.medteh86.ru/medshkaf.html',0,0,'yes','yes');"/>
    <hyperlink ref="B169" r:id="rId5" display="javascript:imPopUpWin('http://www.medteh86.ru/shirma.html',0,0,'yes','yes');"/>
    <hyperlink ref="B170" r:id="rId6" display="javascript:imPopUpWin('http://www.medteh86.ru/stol_proc.html',0,0,'yes','yes');"/>
    <hyperlink ref="B171" r:id="rId7" display="javascript:imPopUpWin('http://www.medteh86.ru/stol_proc.html',0,0,'yes','yes');"/>
    <hyperlink ref="B172" r:id="rId8" display="javascript:imPopUpWin('http://www.medteh86.ru/kushetki.html',0,0,'yes','yes');"/>
    <hyperlink ref="B173" r:id="rId9" display="javascript:imPopUpWin('http://www.medteh86.ru/holod.html',0,0,'yes','yes');"/>
    <hyperlink ref="B175" r:id="rId10" display="javascript:imPopUpWin('http://www.medteh86.ru/vesy.html',0,0,'yes','yes');"/>
    <hyperlink ref="B176" r:id="rId11" display="javascript:imPopUpWin('http://www.medteh86.ru/rostomer.html',0,0,'yes','yes');"/>
    <hyperlink ref="B177" r:id="rId12" display="javascript:imPopUpWin('http://www.medteh86.ru/spiro.html',0,0,'yes','yes');"/>
    <hyperlink ref="B178" r:id="rId13" display="javascript:imPopUpWin('http://www.medteh86.ru/dinamo.html',0,0,'yes','yes');"/>
    <hyperlink ref="B180" r:id="rId14" display="javascript:imPopUpWin('http://www.medteh86.ru/diagnostik.html',0,0,'yes','yes');"/>
    <hyperlink ref="B181" r:id="rId15" display="javascript:imPopUpWin('http://www.medteh86.ru/tonometer.html',0,0,'yes','yes');"/>
    <hyperlink ref="B182" r:id="rId16" display="javascript:imPopUpWin('http://www.medteh86.ru/steto.html',0,0,'yes','yes');"/>
    <hyperlink ref="B183" r:id="rId17" display="javascript:imPopUpWin('http://www.medteh86.ru/bix.html',0,0,'yes','yes');"/>
    <hyperlink ref="B184" r:id="rId18" display="javascript:imPopUpWin('http://www.medteh86.ru/bix.html',0,0,'yes','yes');"/>
    <hyperlink ref="B185" r:id="rId19" display="javascript:imPopUpWin('http://www.medteh86.ru/gum.html',0,0,'yes','yes');"/>
    <hyperlink ref="B186" r:id="rId20" display="javascript:imPopUpWin('http://www.medteh86.ru/pintset.html',0,0,'yes','yes');"/>
    <hyperlink ref="B187" r:id="rId21" display="javascript:imPopUpWin('http://www.medteh86.ru/termometer.html',0,0,'yes','yes');"/>
    <hyperlink ref="B188" r:id="rId22" display="javascript:imPopUpWin('http://www.medteh86.ru/nohzn.html',0,0,'yes','yes');"/>
    <hyperlink ref="B189" r:id="rId23" display="javascript:imPopUpWin('http://www.medteh86.ru/gum.html',0,0,'yes','yes');"/>
    <hyperlink ref="B190" r:id="rId24" display="javascript:imPopUpWin('http://www.medteh86.ru/gum.html',0,0,'yes','yes');"/>
    <hyperlink ref="B191" r:id="rId25" display="javascript:imPopUpWin('http://www.medteh86.ru/lotki.html',0,0,'yes','yes');"/>
    <hyperlink ref="B192" r:id="rId26" display="javascript:imPopUpWin('http://www.medteh86.ru/spatel.html',0,0,'yes','yes');"/>
    <hyperlink ref="B193" r:id="rId27" display="javascript:imPopUpWin('http://www.medteh86.ru/immobil.html',0,0,'yes','yes');"/>
    <hyperlink ref="B194" r:id="rId28" display="javascript:imPopUpWin('http://www.medteh86.ru/immobil.html',0,0,'yes','yes');"/>
    <hyperlink ref="B195" r:id="rId29" display="javascript:imPopUpWin('http://www.medteh86.ru/kvarts.html',0,0,'yes','yes');"/>
    <hyperlink ref="B197" r:id="rId30" display="javascript:imPopUpWin('http://www.medteh86.ru/diagnostik.html',0,0,'yes','yes');"/>
    <hyperlink ref="B199" r:id="rId31" display="javascript:imPopUpWin('http://www.medteh86.ru/diagnostik.html',0,0,'yes','yes');"/>
  </hyperlinks>
  <pageMargins left="0.70866141732283472" right="0.31496062992125984" top="0.94488188976377963" bottom="0.35433070866141736" header="0.31496062992125984" footer="0.31496062992125984"/>
  <pageSetup paperSize="9" scale="63" fitToHeight="0" orientation="landscape" verticalDpi="1200" r:id="rId32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topLeftCell="A7" zoomScale="86" zoomScaleNormal="100" zoomScaleSheetLayoutView="86" workbookViewId="0">
      <selection activeCell="F11" sqref="F11"/>
    </sheetView>
  </sheetViews>
  <sheetFormatPr defaultRowHeight="15.75" x14ac:dyDescent="0.25"/>
  <cols>
    <col min="1" max="1" width="6.5703125" style="8" customWidth="1"/>
    <col min="2" max="2" width="49.5703125" style="8" customWidth="1"/>
    <col min="3" max="3" width="21.42578125" style="8" customWidth="1"/>
    <col min="4" max="4" width="30.42578125" style="8" customWidth="1"/>
    <col min="5" max="5" width="29.5703125" style="8" customWidth="1"/>
    <col min="6" max="6" width="33.28515625" style="8" customWidth="1"/>
    <col min="7" max="7" width="14.42578125" style="8" customWidth="1"/>
    <col min="8" max="8" width="29.85546875" style="8" customWidth="1"/>
    <col min="9" max="16384" width="9.140625" style="8"/>
  </cols>
  <sheetData>
    <row r="1" spans="1:8" ht="116.25" customHeight="1" x14ac:dyDescent="0.25">
      <c r="F1" s="94" t="s">
        <v>73</v>
      </c>
      <c r="G1" s="94"/>
      <c r="H1" s="94"/>
    </row>
    <row r="2" spans="1:8" ht="56.25" customHeight="1" x14ac:dyDescent="0.25">
      <c r="A2" s="95" t="s">
        <v>72</v>
      </c>
      <c r="B2" s="96"/>
      <c r="C2" s="96"/>
      <c r="D2" s="96"/>
      <c r="E2" s="96"/>
      <c r="F2" s="96"/>
      <c r="G2" s="96"/>
      <c r="H2" s="96"/>
    </row>
    <row r="3" spans="1:8" ht="15.75" customHeight="1" x14ac:dyDescent="0.25">
      <c r="A3" s="74"/>
      <c r="B3" s="75"/>
      <c r="C3" s="75"/>
      <c r="D3" s="75"/>
      <c r="E3" s="75"/>
      <c r="F3" s="75"/>
      <c r="G3" s="75"/>
      <c r="H3" s="75"/>
    </row>
    <row r="4" spans="1:8" ht="17.25" customHeight="1" thickBot="1" x14ac:dyDescent="0.3">
      <c r="A4" s="74"/>
      <c r="B4" s="75"/>
      <c r="C4" s="75"/>
      <c r="D4" s="75"/>
      <c r="E4" s="75"/>
      <c r="F4" s="75"/>
      <c r="G4" s="75"/>
      <c r="H4" s="75"/>
    </row>
    <row r="5" spans="1:8" ht="18" customHeight="1" thickBot="1" x14ac:dyDescent="0.3">
      <c r="A5" s="97" t="s">
        <v>0</v>
      </c>
      <c r="B5" s="97" t="s">
        <v>3</v>
      </c>
      <c r="C5" s="99" t="s">
        <v>4</v>
      </c>
      <c r="D5" s="100" t="s">
        <v>5</v>
      </c>
      <c r="E5" s="101"/>
      <c r="F5" s="101"/>
      <c r="G5" s="102"/>
      <c r="H5" s="103" t="s">
        <v>6</v>
      </c>
    </row>
    <row r="6" spans="1:8" ht="16.5" customHeight="1" thickBot="1" x14ac:dyDescent="0.3">
      <c r="A6" s="98"/>
      <c r="B6" s="98"/>
      <c r="C6" s="98"/>
      <c r="D6" s="76">
        <v>2021</v>
      </c>
      <c r="E6" s="11">
        <v>2022</v>
      </c>
      <c r="F6" s="11">
        <v>2023</v>
      </c>
      <c r="G6" s="11" t="s">
        <v>7</v>
      </c>
      <c r="H6" s="98"/>
    </row>
    <row r="7" spans="1:8" ht="16.5" customHeight="1" thickBot="1" x14ac:dyDescent="0.3">
      <c r="A7" s="83" t="s">
        <v>8</v>
      </c>
      <c r="B7" s="84"/>
      <c r="C7" s="84"/>
      <c r="D7" s="84"/>
      <c r="E7" s="84"/>
      <c r="F7" s="84"/>
      <c r="G7" s="84"/>
      <c r="H7" s="84"/>
    </row>
    <row r="8" spans="1:8" ht="16.5" thickBot="1" x14ac:dyDescent="0.3">
      <c r="A8" s="12" t="s">
        <v>48</v>
      </c>
      <c r="B8" s="83" t="s">
        <v>9</v>
      </c>
      <c r="C8" s="84"/>
      <c r="D8" s="84"/>
      <c r="E8" s="84"/>
      <c r="F8" s="84"/>
      <c r="G8" s="84"/>
      <c r="H8" s="84"/>
    </row>
    <row r="9" spans="1:8" ht="96.75" customHeight="1" thickBot="1" x14ac:dyDescent="0.3">
      <c r="A9" s="13" t="s">
        <v>10</v>
      </c>
      <c r="B9" s="14" t="s">
        <v>39</v>
      </c>
      <c r="C9" s="15" t="s">
        <v>11</v>
      </c>
      <c r="D9" s="16" t="s">
        <v>82</v>
      </c>
      <c r="E9" s="16" t="s">
        <v>83</v>
      </c>
      <c r="F9" s="16" t="s">
        <v>84</v>
      </c>
      <c r="G9" s="17">
        <v>1200</v>
      </c>
      <c r="H9" s="18" t="s">
        <v>12</v>
      </c>
    </row>
    <row r="10" spans="1:8" ht="63" customHeight="1" thickBot="1" x14ac:dyDescent="0.3">
      <c r="A10" s="13" t="s">
        <v>13</v>
      </c>
      <c r="B10" s="14" t="s">
        <v>40</v>
      </c>
      <c r="C10" s="15" t="s">
        <v>11</v>
      </c>
      <c r="D10" s="16" t="s">
        <v>85</v>
      </c>
      <c r="E10" s="16" t="s">
        <v>86</v>
      </c>
      <c r="F10" s="16" t="s">
        <v>86</v>
      </c>
      <c r="G10" s="17">
        <v>2002</v>
      </c>
      <c r="H10" s="18" t="s">
        <v>12</v>
      </c>
    </row>
    <row r="11" spans="1:8" ht="129.75" customHeight="1" thickBot="1" x14ac:dyDescent="0.3">
      <c r="A11" s="19" t="s">
        <v>14</v>
      </c>
      <c r="B11" s="20" t="s">
        <v>41</v>
      </c>
      <c r="C11" s="11" t="s">
        <v>11</v>
      </c>
      <c r="D11" s="21" t="s">
        <v>93</v>
      </c>
      <c r="E11" s="21" t="s">
        <v>93</v>
      </c>
      <c r="F11" s="21" t="s">
        <v>93</v>
      </c>
      <c r="G11" s="17">
        <v>900</v>
      </c>
      <c r="H11" s="22" t="s">
        <v>12</v>
      </c>
    </row>
    <row r="12" spans="1:8" ht="375.75" customHeight="1" thickBot="1" x14ac:dyDescent="0.3">
      <c r="A12" s="19" t="s">
        <v>15</v>
      </c>
      <c r="B12" s="13" t="s">
        <v>55</v>
      </c>
      <c r="C12" s="77" t="s">
        <v>11</v>
      </c>
      <c r="D12" s="31" t="s">
        <v>94</v>
      </c>
      <c r="E12" s="31" t="s">
        <v>87</v>
      </c>
      <c r="F12" s="31" t="s">
        <v>88</v>
      </c>
      <c r="G12" s="32">
        <v>34434</v>
      </c>
      <c r="H12" s="13" t="s">
        <v>12</v>
      </c>
    </row>
    <row r="13" spans="1:8" ht="96.75" customHeight="1" thickBot="1" x14ac:dyDescent="0.3">
      <c r="A13" s="13" t="s">
        <v>43</v>
      </c>
      <c r="B13" s="13" t="s">
        <v>44</v>
      </c>
      <c r="C13" s="77" t="s">
        <v>11</v>
      </c>
      <c r="D13" s="31">
        <v>0</v>
      </c>
      <c r="E13" s="31">
        <v>0</v>
      </c>
      <c r="F13" s="31">
        <v>0</v>
      </c>
      <c r="G13" s="32">
        <v>0</v>
      </c>
      <c r="H13" s="13" t="s">
        <v>12</v>
      </c>
    </row>
    <row r="14" spans="1:8" ht="155.25" customHeight="1" thickBot="1" x14ac:dyDescent="0.3">
      <c r="A14" s="13" t="s">
        <v>60</v>
      </c>
      <c r="B14" s="13" t="s">
        <v>58</v>
      </c>
      <c r="C14" s="77" t="s">
        <v>11</v>
      </c>
      <c r="D14" s="31" t="s">
        <v>89</v>
      </c>
      <c r="E14" s="31" t="s">
        <v>89</v>
      </c>
      <c r="F14" s="31" t="s">
        <v>89</v>
      </c>
      <c r="G14" s="32">
        <v>9540</v>
      </c>
      <c r="H14" s="13" t="s">
        <v>12</v>
      </c>
    </row>
    <row r="15" spans="1:8" ht="16.5" customHeight="1" thickBot="1" x14ac:dyDescent="0.3">
      <c r="A15" s="33" t="s">
        <v>50</v>
      </c>
      <c r="B15" s="83" t="s">
        <v>16</v>
      </c>
      <c r="C15" s="84"/>
      <c r="D15" s="84"/>
      <c r="E15" s="84"/>
      <c r="F15" s="84"/>
      <c r="G15" s="84"/>
      <c r="H15" s="84"/>
    </row>
    <row r="16" spans="1:8" ht="66.75" customHeight="1" thickBot="1" x14ac:dyDescent="0.3">
      <c r="A16" s="13" t="s">
        <v>17</v>
      </c>
      <c r="B16" s="14" t="s">
        <v>18</v>
      </c>
      <c r="C16" s="15" t="s">
        <v>19</v>
      </c>
      <c r="D16" s="15">
        <v>0</v>
      </c>
      <c r="E16" s="15">
        <v>0</v>
      </c>
      <c r="F16" s="15">
        <v>0</v>
      </c>
      <c r="G16" s="15">
        <v>0</v>
      </c>
      <c r="H16" s="15" t="s">
        <v>20</v>
      </c>
    </row>
    <row r="17" spans="1:8" ht="51" customHeight="1" thickBot="1" x14ac:dyDescent="0.3">
      <c r="A17" s="13" t="s">
        <v>59</v>
      </c>
      <c r="B17" s="66" t="s">
        <v>61</v>
      </c>
      <c r="C17" s="77" t="s">
        <v>62</v>
      </c>
      <c r="D17" s="15">
        <v>0</v>
      </c>
      <c r="E17" s="15">
        <v>0</v>
      </c>
      <c r="F17" s="15">
        <v>0</v>
      </c>
      <c r="G17" s="15">
        <v>0</v>
      </c>
      <c r="H17" s="15" t="s">
        <v>20</v>
      </c>
    </row>
    <row r="18" spans="1:8" ht="16.5" customHeight="1" thickBot="1" x14ac:dyDescent="0.3">
      <c r="A18" s="104" t="s">
        <v>49</v>
      </c>
      <c r="B18" s="105"/>
      <c r="C18" s="106"/>
      <c r="D18" s="32">
        <v>15924</v>
      </c>
      <c r="E18" s="32">
        <v>16051</v>
      </c>
      <c r="F18" s="32">
        <v>16101</v>
      </c>
      <c r="G18" s="32">
        <f t="shared" ref="G18" si="0">G9+G10+G11+G12+G16+G13+G14</f>
        <v>48076</v>
      </c>
      <c r="H18" s="118"/>
    </row>
    <row r="19" spans="1:8" ht="37.5" customHeight="1" thickBot="1" x14ac:dyDescent="0.3">
      <c r="A19" s="89" t="s">
        <v>70</v>
      </c>
      <c r="B19" s="116"/>
      <c r="C19" s="116"/>
      <c r="D19" s="116"/>
      <c r="E19" s="116"/>
      <c r="F19" s="116"/>
      <c r="G19" s="116"/>
      <c r="H19" s="116"/>
    </row>
    <row r="20" spans="1:8" ht="50.25" customHeight="1" thickBot="1" x14ac:dyDescent="0.3">
      <c r="A20" s="13" t="s">
        <v>21</v>
      </c>
      <c r="B20" s="14" t="s">
        <v>35</v>
      </c>
      <c r="C20" s="15" t="s">
        <v>11</v>
      </c>
      <c r="D20" s="16" t="s">
        <v>74</v>
      </c>
      <c r="E20" s="17" t="s">
        <v>75</v>
      </c>
      <c r="F20" s="17" t="s">
        <v>76</v>
      </c>
      <c r="G20" s="17">
        <v>450</v>
      </c>
      <c r="H20" s="18" t="s">
        <v>12</v>
      </c>
    </row>
    <row r="21" spans="1:8" ht="47.25" customHeight="1" thickBot="1" x14ac:dyDescent="0.3">
      <c r="A21" s="19" t="s">
        <v>22</v>
      </c>
      <c r="B21" s="20" t="s">
        <v>23</v>
      </c>
      <c r="C21" s="11" t="s">
        <v>11</v>
      </c>
      <c r="D21" s="21" t="s">
        <v>80</v>
      </c>
      <c r="E21" s="35" t="s">
        <v>81</v>
      </c>
      <c r="F21" s="35" t="s">
        <v>81</v>
      </c>
      <c r="G21" s="17">
        <v>750</v>
      </c>
      <c r="H21" s="22" t="s">
        <v>12</v>
      </c>
    </row>
    <row r="22" spans="1:8" ht="80.25" customHeight="1" thickBot="1" x14ac:dyDescent="0.3">
      <c r="A22" s="19" t="s">
        <v>26</v>
      </c>
      <c r="B22" s="20" t="s">
        <v>27</v>
      </c>
      <c r="C22" s="11" t="s">
        <v>11</v>
      </c>
      <c r="D22" s="64" t="s">
        <v>90</v>
      </c>
      <c r="E22" s="35" t="s">
        <v>91</v>
      </c>
      <c r="F22" s="35" t="s">
        <v>92</v>
      </c>
      <c r="G22" s="17">
        <v>14091</v>
      </c>
      <c r="H22" s="22" t="s">
        <v>12</v>
      </c>
    </row>
    <row r="23" spans="1:8" ht="50.25" customHeight="1" thickBot="1" x14ac:dyDescent="0.3">
      <c r="A23" s="36" t="s">
        <v>46</v>
      </c>
      <c r="B23" s="20" t="s">
        <v>28</v>
      </c>
      <c r="C23" s="11" t="s">
        <v>11</v>
      </c>
      <c r="D23" s="79" t="s">
        <v>77</v>
      </c>
      <c r="E23" s="31" t="s">
        <v>78</v>
      </c>
      <c r="F23" s="31" t="s">
        <v>78</v>
      </c>
      <c r="G23" s="17">
        <v>1700</v>
      </c>
      <c r="H23" s="22" t="s">
        <v>12</v>
      </c>
    </row>
    <row r="24" spans="1:8" ht="48.75" customHeight="1" thickBot="1" x14ac:dyDescent="0.3">
      <c r="A24" s="19" t="s">
        <v>29</v>
      </c>
      <c r="B24" s="20" t="s">
        <v>30</v>
      </c>
      <c r="C24" s="11" t="s">
        <v>11</v>
      </c>
      <c r="D24" s="64" t="s">
        <v>79</v>
      </c>
      <c r="E24" s="21" t="s">
        <v>79</v>
      </c>
      <c r="F24" s="21" t="s">
        <v>79</v>
      </c>
      <c r="G24" s="17">
        <v>1200</v>
      </c>
      <c r="H24" s="22" t="s">
        <v>12</v>
      </c>
    </row>
    <row r="25" spans="1:8" ht="121.5" customHeight="1" thickBot="1" x14ac:dyDescent="0.3">
      <c r="A25" s="13" t="s">
        <v>31</v>
      </c>
      <c r="B25" s="61" t="s">
        <v>36</v>
      </c>
      <c r="C25" s="77" t="s">
        <v>11</v>
      </c>
      <c r="D25" s="30" t="s">
        <v>95</v>
      </c>
      <c r="E25" s="31" t="s">
        <v>96</v>
      </c>
      <c r="F25" s="30" t="s">
        <v>97</v>
      </c>
      <c r="G25" s="32">
        <v>7854</v>
      </c>
      <c r="H25" s="13" t="s">
        <v>12</v>
      </c>
    </row>
    <row r="26" spans="1:8" ht="48.75" customHeight="1" thickBot="1" x14ac:dyDescent="0.3">
      <c r="A26" s="39" t="s">
        <v>32</v>
      </c>
      <c r="B26" s="40" t="s">
        <v>34</v>
      </c>
      <c r="C26" s="77" t="s">
        <v>11</v>
      </c>
      <c r="D26" s="41">
        <v>0</v>
      </c>
      <c r="E26" s="31">
        <v>0</v>
      </c>
      <c r="F26" s="41">
        <v>0</v>
      </c>
      <c r="G26" s="32">
        <v>0</v>
      </c>
      <c r="H26" s="13" t="s">
        <v>12</v>
      </c>
    </row>
    <row r="27" spans="1:8" ht="16.5" customHeight="1" thickBot="1" x14ac:dyDescent="0.3">
      <c r="A27" s="12" t="s">
        <v>52</v>
      </c>
      <c r="B27" s="83" t="s">
        <v>16</v>
      </c>
      <c r="C27" s="84"/>
      <c r="D27" s="84"/>
      <c r="E27" s="84"/>
      <c r="F27" s="84"/>
      <c r="G27" s="84"/>
      <c r="H27" s="84"/>
    </row>
    <row r="28" spans="1:8" ht="36.75" customHeight="1" thickBot="1" x14ac:dyDescent="0.3">
      <c r="A28" s="13" t="s">
        <v>45</v>
      </c>
      <c r="B28" s="14" t="s">
        <v>33</v>
      </c>
      <c r="C28" s="15" t="s">
        <v>19</v>
      </c>
      <c r="D28" s="15">
        <v>0</v>
      </c>
      <c r="E28" s="15">
        <v>0</v>
      </c>
      <c r="F28" s="15">
        <v>0</v>
      </c>
      <c r="G28" s="15">
        <v>0</v>
      </c>
      <c r="H28" s="15" t="s">
        <v>20</v>
      </c>
    </row>
    <row r="29" spans="1:8" ht="16.5" thickBot="1" x14ac:dyDescent="0.3">
      <c r="A29" s="112" t="s">
        <v>47</v>
      </c>
      <c r="B29" s="112"/>
      <c r="C29" s="113"/>
      <c r="D29" s="32">
        <v>8311</v>
      </c>
      <c r="E29" s="32">
        <v>8765</v>
      </c>
      <c r="F29" s="32">
        <v>8969</v>
      </c>
      <c r="G29" s="32">
        <v>26045</v>
      </c>
      <c r="H29" s="62"/>
    </row>
    <row r="30" spans="1:8" ht="17.25" customHeight="1" thickBot="1" x14ac:dyDescent="0.3">
      <c r="A30" s="104" t="s">
        <v>1</v>
      </c>
      <c r="B30" s="105"/>
      <c r="C30" s="106"/>
      <c r="D30" s="42">
        <v>24235</v>
      </c>
      <c r="E30" s="42">
        <v>24816</v>
      </c>
      <c r="F30" s="42">
        <v>25070</v>
      </c>
      <c r="G30" s="42">
        <v>74121</v>
      </c>
      <c r="H30" s="63"/>
    </row>
    <row r="31" spans="1:8" ht="19.5" customHeight="1" x14ac:dyDescent="0.3">
      <c r="B31" s="70" t="s">
        <v>63</v>
      </c>
      <c r="C31" s="70"/>
      <c r="D31" s="71"/>
      <c r="E31" s="71"/>
      <c r="F31" s="71"/>
      <c r="G31" s="68"/>
      <c r="H31" s="69"/>
    </row>
    <row r="32" spans="1:8" ht="18.75" x14ac:dyDescent="0.3">
      <c r="B32" s="70"/>
      <c r="C32" s="70"/>
      <c r="D32" s="71"/>
      <c r="E32" s="71"/>
      <c r="F32" s="71"/>
      <c r="G32" s="68"/>
      <c r="H32" s="69"/>
    </row>
    <row r="33" spans="2:8" ht="18.75" x14ac:dyDescent="0.3">
      <c r="B33" s="107" t="s">
        <v>64</v>
      </c>
      <c r="C33" s="78"/>
      <c r="D33" s="78"/>
      <c r="E33" s="78"/>
      <c r="F33" s="78"/>
      <c r="G33" s="67"/>
      <c r="H33" s="67"/>
    </row>
    <row r="34" spans="2:8" ht="18.75" x14ac:dyDescent="0.3">
      <c r="B34" s="111"/>
      <c r="C34" s="78"/>
      <c r="D34" s="108" t="s">
        <v>65</v>
      </c>
      <c r="E34" s="109"/>
      <c r="F34" s="78"/>
      <c r="G34" s="110"/>
      <c r="H34" s="110"/>
    </row>
    <row r="35" spans="2:8" ht="18.75" x14ac:dyDescent="0.3">
      <c r="B35" s="111"/>
      <c r="C35" s="78"/>
      <c r="D35" s="109" t="s">
        <v>66</v>
      </c>
      <c r="E35" s="109"/>
      <c r="F35" s="78"/>
      <c r="G35" s="67"/>
      <c r="H35" s="67"/>
    </row>
    <row r="36" spans="2:8" ht="18.75" x14ac:dyDescent="0.3">
      <c r="B36" s="78"/>
      <c r="C36" s="78"/>
      <c r="D36" s="78"/>
      <c r="E36" s="78"/>
      <c r="F36" s="78"/>
      <c r="G36" s="67"/>
      <c r="H36" s="67"/>
    </row>
    <row r="37" spans="2:8" ht="18.75" x14ac:dyDescent="0.3">
      <c r="B37" s="107" t="s">
        <v>67</v>
      </c>
      <c r="C37" s="78"/>
      <c r="D37" s="78"/>
      <c r="E37" s="78"/>
      <c r="F37" s="78"/>
      <c r="G37" s="67"/>
      <c r="H37" s="67"/>
    </row>
    <row r="38" spans="2:8" ht="18.75" x14ac:dyDescent="0.3">
      <c r="B38" s="107"/>
      <c r="C38" s="78"/>
      <c r="D38" s="108" t="s">
        <v>65</v>
      </c>
      <c r="E38" s="109"/>
      <c r="F38" s="78"/>
      <c r="G38" s="110"/>
      <c r="H38" s="110"/>
    </row>
    <row r="39" spans="2:8" ht="18.75" x14ac:dyDescent="0.3">
      <c r="B39" s="107"/>
      <c r="C39" s="78"/>
      <c r="D39" s="109" t="s">
        <v>66</v>
      </c>
      <c r="E39" s="109"/>
      <c r="F39" s="78"/>
      <c r="G39" s="67"/>
      <c r="H39" s="67"/>
    </row>
    <row r="40" spans="2:8" ht="18.75" x14ac:dyDescent="0.3">
      <c r="B40" s="78"/>
      <c r="C40" s="78"/>
      <c r="D40" s="78"/>
      <c r="E40" s="78"/>
      <c r="F40" s="78"/>
      <c r="G40" s="67"/>
      <c r="H40" s="67"/>
    </row>
  </sheetData>
  <mergeCells count="23">
    <mergeCell ref="A19:H19"/>
    <mergeCell ref="F1:H1"/>
    <mergeCell ref="A2:H2"/>
    <mergeCell ref="A5:A6"/>
    <mergeCell ref="B5:B6"/>
    <mergeCell ref="C5:C6"/>
    <mergeCell ref="D5:G5"/>
    <mergeCell ref="H5:H6"/>
    <mergeCell ref="A7:H7"/>
    <mergeCell ref="B8:H8"/>
    <mergeCell ref="B15:H15"/>
    <mergeCell ref="A18:C18"/>
    <mergeCell ref="B37:B39"/>
    <mergeCell ref="D38:E38"/>
    <mergeCell ref="G38:H38"/>
    <mergeCell ref="D39:E39"/>
    <mergeCell ref="B27:H27"/>
    <mergeCell ref="A29:C29"/>
    <mergeCell ref="A30:C30"/>
    <mergeCell ref="B33:B35"/>
    <mergeCell ref="D34:E34"/>
    <mergeCell ref="G34:H34"/>
    <mergeCell ref="D35:E35"/>
  </mergeCells>
  <hyperlinks>
    <hyperlink ref="B164" r:id="rId1" display="javascript:imPopUpWin('http://www.medteh86.ru/table.html',0,0,'yes','yes');"/>
    <hyperlink ref="B165" r:id="rId2" display="javascript:imPopUpWin('http://www.medteh86.ru/stul.html',0,0,'yes','yes');"/>
    <hyperlink ref="B166" r:id="rId3" display="http://www.medteh86.ru/shkaf_dok.html"/>
    <hyperlink ref="B167" r:id="rId4" display="javascript:imPopUpWin('http://www.medteh86.ru/medshkaf.html',0,0,'yes','yes');"/>
    <hyperlink ref="B168" r:id="rId5" display="javascript:imPopUpWin('http://www.medteh86.ru/shirma.html',0,0,'yes','yes');"/>
    <hyperlink ref="B169" r:id="rId6" display="javascript:imPopUpWin('http://www.medteh86.ru/stol_proc.html',0,0,'yes','yes');"/>
    <hyperlink ref="B170" r:id="rId7" display="javascript:imPopUpWin('http://www.medteh86.ru/stol_proc.html',0,0,'yes','yes');"/>
    <hyperlink ref="B171" r:id="rId8" display="javascript:imPopUpWin('http://www.medteh86.ru/kushetki.html',0,0,'yes','yes');"/>
    <hyperlink ref="B172" r:id="rId9" display="javascript:imPopUpWin('http://www.medteh86.ru/holod.html',0,0,'yes','yes');"/>
    <hyperlink ref="B174" r:id="rId10" display="javascript:imPopUpWin('http://www.medteh86.ru/vesy.html',0,0,'yes','yes');"/>
    <hyperlink ref="B175" r:id="rId11" display="javascript:imPopUpWin('http://www.medteh86.ru/rostomer.html',0,0,'yes','yes');"/>
    <hyperlink ref="B176" r:id="rId12" display="javascript:imPopUpWin('http://www.medteh86.ru/spiro.html',0,0,'yes','yes');"/>
    <hyperlink ref="B177" r:id="rId13" display="javascript:imPopUpWin('http://www.medteh86.ru/dinamo.html',0,0,'yes','yes');"/>
    <hyperlink ref="B179" r:id="rId14" display="javascript:imPopUpWin('http://www.medteh86.ru/diagnostik.html',0,0,'yes','yes');"/>
    <hyperlink ref="B180" r:id="rId15" display="javascript:imPopUpWin('http://www.medteh86.ru/tonometer.html',0,0,'yes','yes');"/>
    <hyperlink ref="B181" r:id="rId16" display="javascript:imPopUpWin('http://www.medteh86.ru/steto.html',0,0,'yes','yes');"/>
    <hyperlink ref="B182" r:id="rId17" display="javascript:imPopUpWin('http://www.medteh86.ru/bix.html',0,0,'yes','yes');"/>
    <hyperlink ref="B183" r:id="rId18" display="javascript:imPopUpWin('http://www.medteh86.ru/bix.html',0,0,'yes','yes');"/>
    <hyperlink ref="B184" r:id="rId19" display="javascript:imPopUpWin('http://www.medteh86.ru/gum.html',0,0,'yes','yes');"/>
    <hyperlink ref="B185" r:id="rId20" display="javascript:imPopUpWin('http://www.medteh86.ru/pintset.html',0,0,'yes','yes');"/>
    <hyperlink ref="B186" r:id="rId21" display="javascript:imPopUpWin('http://www.medteh86.ru/termometer.html',0,0,'yes','yes');"/>
    <hyperlink ref="B187" r:id="rId22" display="javascript:imPopUpWin('http://www.medteh86.ru/nohzn.html',0,0,'yes','yes');"/>
    <hyperlink ref="B188" r:id="rId23" display="javascript:imPopUpWin('http://www.medteh86.ru/gum.html',0,0,'yes','yes');"/>
    <hyperlink ref="B189" r:id="rId24" display="javascript:imPopUpWin('http://www.medteh86.ru/gum.html',0,0,'yes','yes');"/>
    <hyperlink ref="B190" r:id="rId25" display="javascript:imPopUpWin('http://www.medteh86.ru/lotki.html',0,0,'yes','yes');"/>
    <hyperlink ref="B191" r:id="rId26" display="javascript:imPopUpWin('http://www.medteh86.ru/spatel.html',0,0,'yes','yes');"/>
    <hyperlink ref="B192" r:id="rId27" display="javascript:imPopUpWin('http://www.medteh86.ru/immobil.html',0,0,'yes','yes');"/>
    <hyperlink ref="B193" r:id="rId28" display="javascript:imPopUpWin('http://www.medteh86.ru/immobil.html',0,0,'yes','yes');"/>
    <hyperlink ref="B194" r:id="rId29" display="javascript:imPopUpWin('http://www.medteh86.ru/kvarts.html',0,0,'yes','yes');"/>
    <hyperlink ref="B196" r:id="rId30" display="javascript:imPopUpWin('http://www.medteh86.ru/diagnostik.html',0,0,'yes','yes');"/>
    <hyperlink ref="B198" r:id="rId31" display="javascript:imPopUpWin('http://www.medteh86.ru/diagnostik.html',0,0,'yes','yes');"/>
  </hyperlinks>
  <pageMargins left="0.7" right="0.7" top="0.75" bottom="0.75" header="0.3" footer="0.3"/>
  <pageSetup paperSize="9" scale="31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мероприятий полный</vt:lpstr>
      <vt:lpstr>приложение 1 к постановлению</vt:lpstr>
      <vt:lpstr>экономическое обоснование</vt:lpstr>
      <vt:lpstr>'Перечень мероприятий полный'!Область_печати</vt:lpstr>
      <vt:lpstr>'приложение 1 к постановлению'!Область_печати</vt:lpstr>
      <vt:lpstr>'экономическое обоснование'!Область_печати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2020-09-04T09:11:14Z</dcterms:modified>
</cp:coreProperties>
</file>